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tabRatio="628"/>
  </bookViews>
  <sheets>
    <sheet name="Sommaire" sheetId="3" r:id="rId1"/>
    <sheet name="intro" sheetId="2" r:id="rId2"/>
    <sheet name="ppt_initial" sheetId="4" r:id="rId3"/>
    <sheet name="actu_infra" sheetId="5" r:id="rId4"/>
    <sheet name="recettes" sheetId="6" r:id="rId5"/>
    <sheet name="charges" sheetId="7" r:id="rId6"/>
    <sheet name="LT" sheetId="9" r:id="rId7"/>
    <sheet name="calculs" sheetId="11" state="hidden" r:id="rId8"/>
    <sheet name="Synthèse_Methode" sheetId="12" r:id="rId9"/>
    <sheet name="leviers" sheetId="10" r:id="rId10"/>
    <sheet name="Synthèse_leviers" sheetId="14" r:id="rId11"/>
    <sheet name="calculs_leviers" sheetId="13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11" l="1"/>
  <c r="W26" i="11" s="1"/>
  <c r="V27" i="11"/>
  <c r="W27" i="11" s="1"/>
  <c r="V28" i="11"/>
  <c r="W28" i="11" s="1"/>
  <c r="V29" i="11"/>
  <c r="W29" i="11" s="1"/>
  <c r="J22" i="11"/>
  <c r="K22" i="11" s="1"/>
  <c r="J23" i="11"/>
  <c r="K23" i="11" s="1"/>
  <c r="J24" i="11"/>
  <c r="K24" i="11" s="1"/>
  <c r="J25" i="11"/>
  <c r="K25" i="11" s="1"/>
  <c r="E37" i="13"/>
  <c r="B30" i="13" l="1"/>
  <c r="C30" i="13" s="1"/>
  <c r="D30" i="13" s="1"/>
  <c r="B31" i="13"/>
  <c r="C31" i="13" s="1"/>
  <c r="D31" i="13" s="1"/>
  <c r="B32" i="13"/>
  <c r="C32" i="13" s="1"/>
  <c r="D32" i="13" s="1"/>
  <c r="B29" i="13"/>
  <c r="C29" i="13" s="1"/>
  <c r="D29" i="13" s="1"/>
  <c r="B26" i="13"/>
  <c r="C26" i="13" s="1"/>
  <c r="D26" i="13" s="1"/>
  <c r="B27" i="13"/>
  <c r="B28" i="13"/>
  <c r="B25" i="13"/>
  <c r="C33" i="13"/>
  <c r="D33" i="13" s="1"/>
  <c r="C34" i="13"/>
  <c r="D34" i="13" s="1"/>
  <c r="C35" i="13"/>
  <c r="D35" i="13" s="1"/>
  <c r="C36" i="13"/>
  <c r="D36" i="13" s="1"/>
  <c r="C18" i="13"/>
  <c r="D18" i="13" s="1"/>
  <c r="C19" i="13"/>
  <c r="D19" i="13" s="1"/>
  <c r="C20" i="13"/>
  <c r="D20" i="13" s="1"/>
  <c r="C21" i="13"/>
  <c r="D21" i="13" s="1"/>
  <c r="C22" i="13"/>
  <c r="D22" i="13" s="1"/>
  <c r="C23" i="13"/>
  <c r="D23" i="13" s="1"/>
  <c r="C24" i="13"/>
  <c r="D24" i="13" s="1"/>
  <c r="C25" i="13"/>
  <c r="D25" i="13" s="1"/>
  <c r="C27" i="13"/>
  <c r="D27" i="13" s="1"/>
  <c r="C28" i="13"/>
  <c r="D28" i="13" s="1"/>
  <c r="C17" i="13"/>
  <c r="D17" i="13" s="1"/>
  <c r="D37" i="13" l="1"/>
  <c r="D32" i="14" s="1"/>
  <c r="C37" i="13"/>
  <c r="C32" i="14" s="1"/>
  <c r="B36" i="12"/>
  <c r="B35" i="12"/>
  <c r="B34" i="12"/>
  <c r="B33" i="12"/>
  <c r="B32" i="12"/>
  <c r="B31" i="12"/>
  <c r="W13" i="11"/>
  <c r="W31" i="11" s="1"/>
  <c r="S13" i="11"/>
  <c r="S31" i="11" s="1"/>
  <c r="O13" i="11"/>
  <c r="O31" i="11" s="1"/>
  <c r="K13" i="11"/>
  <c r="K31" i="11" s="1"/>
  <c r="G31" i="11"/>
  <c r="C31" i="11"/>
  <c r="V15" i="11"/>
  <c r="W15" i="11" s="1"/>
  <c r="V16" i="11"/>
  <c r="W16" i="11" s="1"/>
  <c r="V17" i="11"/>
  <c r="W17" i="11" s="1"/>
  <c r="V18" i="11"/>
  <c r="W18" i="11" s="1"/>
  <c r="V19" i="11"/>
  <c r="W19" i="11" s="1"/>
  <c r="V20" i="11"/>
  <c r="W20" i="11" s="1"/>
  <c r="V21" i="11"/>
  <c r="W21" i="11" s="1"/>
  <c r="V22" i="11"/>
  <c r="W22" i="11" s="1"/>
  <c r="V23" i="11"/>
  <c r="W23" i="11" s="1"/>
  <c r="V24" i="11"/>
  <c r="W24" i="11" s="1"/>
  <c r="V25" i="11"/>
  <c r="W25" i="11" s="1"/>
  <c r="V14" i="11"/>
  <c r="W14" i="11" s="1"/>
  <c r="B15" i="11"/>
  <c r="C15" i="11" s="1"/>
  <c r="B14" i="11"/>
  <c r="C14" i="11" s="1"/>
  <c r="R15" i="11"/>
  <c r="S15" i="11" s="1"/>
  <c r="R16" i="11"/>
  <c r="S16" i="11" s="1"/>
  <c r="R17" i="11"/>
  <c r="S17" i="11" s="1"/>
  <c r="R18" i="11"/>
  <c r="S18" i="11" s="1"/>
  <c r="R19" i="11"/>
  <c r="S19" i="11" s="1"/>
  <c r="R20" i="11"/>
  <c r="S20" i="11" s="1"/>
  <c r="R21" i="11"/>
  <c r="S21" i="11" s="1"/>
  <c r="R14" i="11"/>
  <c r="S14" i="11" s="1"/>
  <c r="N15" i="11"/>
  <c r="O15" i="11" s="1"/>
  <c r="N16" i="11"/>
  <c r="O16" i="11" s="1"/>
  <c r="N17" i="11"/>
  <c r="O17" i="11" s="1"/>
  <c r="N18" i="11"/>
  <c r="O18" i="11" s="1"/>
  <c r="N19" i="11"/>
  <c r="O19" i="11" s="1"/>
  <c r="N20" i="11"/>
  <c r="O20" i="11" s="1"/>
  <c r="N21" i="11"/>
  <c r="O21" i="11" s="1"/>
  <c r="N14" i="11"/>
  <c r="O14" i="11" s="1"/>
  <c r="J19" i="11"/>
  <c r="K19" i="11" s="1"/>
  <c r="J20" i="11"/>
  <c r="K20" i="11" s="1"/>
  <c r="J21" i="11"/>
  <c r="K21" i="11" s="1"/>
  <c r="J18" i="11"/>
  <c r="K18" i="11" s="1"/>
  <c r="J15" i="11"/>
  <c r="K15" i="11" s="1"/>
  <c r="J16" i="11"/>
  <c r="K16" i="11" s="1"/>
  <c r="J17" i="11"/>
  <c r="K17" i="11" s="1"/>
  <c r="J14" i="11"/>
  <c r="K14" i="11" s="1"/>
  <c r="F15" i="11"/>
  <c r="G15" i="11" s="1"/>
  <c r="F16" i="11"/>
  <c r="G16" i="11" s="1"/>
  <c r="F17" i="11"/>
  <c r="G17" i="11" s="1"/>
  <c r="F14" i="11"/>
  <c r="G14" i="11" s="1"/>
  <c r="A14" i="11"/>
  <c r="W32" i="11" l="1"/>
  <c r="C36" i="12" s="1"/>
  <c r="G32" i="11"/>
  <c r="C32" i="12" s="1"/>
  <c r="C32" i="11"/>
  <c r="C31" i="12" s="1"/>
  <c r="F37" i="13"/>
  <c r="E32" i="14" s="1"/>
  <c r="K32" i="11"/>
  <c r="C33" i="12" s="1"/>
  <c r="S32" i="11"/>
  <c r="C35" i="12" s="1"/>
  <c r="O32" i="11"/>
  <c r="C34" i="12" s="1"/>
</calcChain>
</file>

<file path=xl/sharedStrings.xml><?xml version="1.0" encoding="utf-8"?>
<sst xmlns="http://schemas.openxmlformats.org/spreadsheetml/2006/main" count="475" uniqueCount="189">
  <si>
    <t>Questionnaire à destination des responsables de l'élaboration des plans prévisionnels de trésorerie (format Corevat)</t>
  </si>
  <si>
    <t>Réponse :</t>
  </si>
  <si>
    <t>Réponse (O/N) :</t>
  </si>
  <si>
    <t>Disposez-vous d'un logiciel de projection de la trésorerie ?</t>
  </si>
  <si>
    <r>
      <t xml:space="preserve">Elaboration du PPT </t>
    </r>
    <r>
      <rPr>
        <b/>
        <i/>
        <u/>
        <sz val="11"/>
        <color theme="1"/>
        <rFont val="Calibri"/>
        <family val="2"/>
        <scheme val="minor"/>
      </rPr>
      <t>initial N</t>
    </r>
    <r>
      <rPr>
        <b/>
        <i/>
        <sz val="11"/>
        <color theme="1"/>
        <rFont val="Calibri"/>
        <family val="2"/>
        <scheme val="minor"/>
      </rPr>
      <t xml:space="preserve"> (1er PPT de l'année, en janvier N par ex.)</t>
    </r>
  </si>
  <si>
    <r>
      <t xml:space="preserve">Actualisation infra-annuelle du PPT </t>
    </r>
    <r>
      <rPr>
        <b/>
        <i/>
        <u/>
        <sz val="11"/>
        <color theme="1"/>
        <rFont val="Calibri"/>
        <family val="2"/>
        <scheme val="minor"/>
      </rPr>
      <t/>
    </r>
  </si>
  <si>
    <r>
      <t xml:space="preserve">Le PPT </t>
    </r>
    <r>
      <rPr>
        <u/>
        <sz val="11"/>
        <color theme="1"/>
        <rFont val="Calibri"/>
        <family val="2"/>
        <scheme val="minor"/>
      </rPr>
      <t>inital</t>
    </r>
    <r>
      <rPr>
        <sz val="11"/>
        <color theme="1"/>
        <rFont val="Calibri"/>
        <family val="2"/>
        <scheme val="minor"/>
      </rPr>
      <t xml:space="preserve"> est-il établi à partir de l'EPRD ?</t>
    </r>
  </si>
  <si>
    <t>Les écarts prévisions-réalisations sont-ils analysés ?</t>
  </si>
  <si>
    <t>Partie 1</t>
  </si>
  <si>
    <t>1. Partie introductive</t>
  </si>
  <si>
    <t>2. Elaboration du PPT initial N</t>
  </si>
  <si>
    <t>retour sommaire</t>
  </si>
  <si>
    <t>Partie 2</t>
  </si>
  <si>
    <t>3. Actualisation infra-annuelle</t>
  </si>
  <si>
    <t>Partie 3</t>
  </si>
  <si>
    <t>Partie 4</t>
  </si>
  <si>
    <t>Partie 5</t>
  </si>
  <si>
    <t>Partie 8</t>
  </si>
  <si>
    <t>retour en haut</t>
  </si>
  <si>
    <t>Disposez-vous d'une ligne de trésorerie ?</t>
  </si>
  <si>
    <t>Si oui, avez-vous une cible de trésorerie à partir de laquelle vous décidez de la mobiliser ?</t>
  </si>
  <si>
    <t>Stratégie de mobilisation de la LT</t>
  </si>
  <si>
    <t>A quel rythme a lieu la facturation hospitalière (titre 2 de recettes) ?</t>
  </si>
  <si>
    <t>Les charges sociales de l'établissement ont-elles été "optimisées" ?</t>
  </si>
  <si>
    <t>Un travail sur les cessions d'actifs (équipements, terrains) a-t-il été réalisé ?</t>
  </si>
  <si>
    <t>Un conseiller en maîtrise de l'énergie est-il venu dans l'établissement ?</t>
  </si>
  <si>
    <t>Une analyse des achats générant un gain si passés par le GHT a-t-elle été menée ?</t>
  </si>
  <si>
    <t>Une analyse de la rénégociation/refinancement des emprunts a-t-elle été menée ?</t>
  </si>
  <si>
    <t>Une analyse du tarif différencié en EHPAD a-t-elle été menée ?</t>
  </si>
  <si>
    <t>Le paiement à échoir est-il mis en œuvre en EHPAD ?</t>
  </si>
  <si>
    <t>Y a-t-il un dépôt de garantie pour les résidents en EHPAD ?</t>
  </si>
  <si>
    <t>Le prélèvement automatique est-il proposé aux résidents en EHPAD ?</t>
  </si>
  <si>
    <t>Y a-t-il des analyses médico-économiques de projets en cours ?</t>
  </si>
  <si>
    <t>Y a-t-il un ordonnancement des séjours dans l'établissement ?</t>
  </si>
  <si>
    <t>Plutôt oui</t>
  </si>
  <si>
    <t>Non</t>
  </si>
  <si>
    <t>Mensuel</t>
  </si>
  <si>
    <t>Les tensions de trésorerie sont-elles liées à un problème transitoire ?</t>
  </si>
  <si>
    <t>Disposez-vous d'une ligne de trésorerie ou d'affacturage ?</t>
  </si>
  <si>
    <t>Reponses O/N</t>
  </si>
  <si>
    <t>Oui</t>
  </si>
  <si>
    <t>Valeur</t>
  </si>
  <si>
    <t>Plutôt non</t>
  </si>
  <si>
    <t>Partie introductive (situation générale)</t>
  </si>
  <si>
    <r>
      <t xml:space="preserve">Vos tensions de trésorerie ont-elles </t>
    </r>
    <r>
      <rPr>
        <u/>
        <sz val="11"/>
        <color theme="1"/>
        <rFont val="Calibri"/>
        <family val="2"/>
        <scheme val="minor"/>
      </rPr>
      <t>moins</t>
    </r>
    <r>
      <rPr>
        <sz val="11"/>
        <color theme="1"/>
        <rFont val="Calibri"/>
        <family val="2"/>
        <scheme val="minor"/>
      </rPr>
      <t xml:space="preserve"> de 3 ans ?</t>
    </r>
  </si>
  <si>
    <t>&lt;== menu déroulant</t>
  </si>
  <si>
    <t>Les charges d'emprunts (intérêt et capital) sont-elles saisies "au réel" (montants, dates) ?</t>
  </si>
  <si>
    <t>Réponses %</t>
  </si>
  <si>
    <t>Inférieur à 10%</t>
  </si>
  <si>
    <t>Entre 10 et 20%</t>
  </si>
  <si>
    <t>Entre 20 et 40%</t>
  </si>
  <si>
    <t>Supérieur à 40%</t>
  </si>
  <si>
    <t>actu_infra</t>
  </si>
  <si>
    <r>
      <t xml:space="preserve">Le PPT </t>
    </r>
    <r>
      <rPr>
        <u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tient-il compte du réalisé N-1 ?</t>
    </r>
  </si>
  <si>
    <t>Pour les périodes réalisées (passé), la répartition des montants entre les différentes catégories de flux n'est pas une difficulté ?</t>
  </si>
  <si>
    <r>
      <t xml:space="preserve">Les écarts entre les prévisions et les réalisations du </t>
    </r>
    <r>
      <rPr>
        <u/>
        <sz val="11"/>
        <color theme="1"/>
        <rFont val="Calibri"/>
        <family val="2"/>
        <scheme val="minor"/>
      </rPr>
      <t>cycle d'exploitation</t>
    </r>
    <r>
      <rPr>
        <sz val="11"/>
        <color theme="1"/>
        <rFont val="Calibri"/>
        <family val="2"/>
        <scheme val="minor"/>
      </rPr>
      <t xml:space="preserve"> du PPT initial sont-ils reportés sur la période prévisionnelle </t>
    </r>
    <r>
      <rPr>
        <u/>
        <sz val="11"/>
        <color theme="1"/>
        <rFont val="Calibri"/>
        <family val="2"/>
        <scheme val="minor"/>
      </rPr>
      <t xml:space="preserve">si nécessaire </t>
    </r>
    <r>
      <rPr>
        <sz val="11"/>
        <color theme="1"/>
        <rFont val="Calibri"/>
        <family val="2"/>
        <scheme val="minor"/>
      </rPr>
      <t xml:space="preserve">? </t>
    </r>
  </si>
  <si>
    <t>4. Focus actualisation sur les recettes</t>
  </si>
  <si>
    <t>5. Focus actualisation sur les charges</t>
  </si>
  <si>
    <t>Le montant total des autres recettes (titre 3 CRPP et autres pour CRPA) du PPT évolue-t-il en cours d'année ?</t>
  </si>
  <si>
    <t>Le montant total des recettes de la "facturation hospitalière" (titre 2 CRPP) et/ou liées aux résidents évolue-t-il en cours d'année ?</t>
  </si>
  <si>
    <t>Le montant des "Emprunts" et des autres encaissements du TFP sont actualisés en cours d'année ?</t>
  </si>
  <si>
    <t>Le montant total des charges de personnel (tous CR) évolue-t-il en cours d'année ?</t>
  </si>
  <si>
    <t>Le montant total des autres charges (tous CR) évolue-t-il en cours d'année ?</t>
  </si>
  <si>
    <t>Le montant et la saisonnalisation des "Dépenses liées à l'investissement" évoluent-ils en cours d'année ?</t>
  </si>
  <si>
    <t>Focus actualisation sur les recettes incluses dans le PPT</t>
  </si>
  <si>
    <t>Focus actualisation sur les charges incluses dans le PPT</t>
  </si>
  <si>
    <t>Le montant des "Remboursements en capital" est estimé avec fiabilité dès le PPT initial ?</t>
  </si>
  <si>
    <t>Le montant total des recettes "assurance maladie" (titre 1 du CRPP, dotations des CRPA…) du PPT évolue-t-il en cours d'année ?</t>
  </si>
  <si>
    <t>6. Methodes de mobilisation de la ligne de trésorerie</t>
  </si>
  <si>
    <t>Si oui, avez-vous une trésorerie cible (en montant, en jours de fonctionnement, autre…) ?</t>
  </si>
  <si>
    <t>Votre dernier Délai Global de Paiement (DGP) fournisseur est plutôt :</t>
  </si>
  <si>
    <t>LT</t>
  </si>
  <si>
    <t>Réponses fréq.</t>
  </si>
  <si>
    <t>Quotidien</t>
  </si>
  <si>
    <t>Hebdomadaire</t>
  </si>
  <si>
    <t>Au-delà</t>
  </si>
  <si>
    <t>Réponses délais</t>
  </si>
  <si>
    <t>Inf. à 50 j.</t>
  </si>
  <si>
    <t>Entre 50 et 75 j.</t>
  </si>
  <si>
    <t>Entre 75 et 100 j.</t>
  </si>
  <si>
    <t>Au-delà de 100 j.</t>
  </si>
  <si>
    <t>Situation Générale</t>
  </si>
  <si>
    <t>Score</t>
  </si>
  <si>
    <t>PPT initial</t>
  </si>
  <si>
    <t>TOTAL</t>
  </si>
  <si>
    <t>Actualisation infra-annuelle</t>
  </si>
  <si>
    <t>Actualisation Recettes</t>
  </si>
  <si>
    <t>Actualisation Charges</t>
  </si>
  <si>
    <t>Mobilisation Ligne(s) Trés.</t>
  </si>
  <si>
    <t>7. Synthèse questionnaire méthode élaboration PPT</t>
  </si>
  <si>
    <t>Le BFR N-1 se situe entre 0 et 10 jours ?</t>
  </si>
  <si>
    <t>9. Synthèse des leviers activés</t>
  </si>
  <si>
    <t>A quel rythme la contribution au GHT est-elle réglée ?</t>
  </si>
  <si>
    <t>Réponses GHT</t>
  </si>
  <si>
    <t>Trimestriellement</t>
  </si>
  <si>
    <t>Semestriellement</t>
  </si>
  <si>
    <t>Annuellement</t>
  </si>
  <si>
    <t>&lt;== réglementation théorique</t>
  </si>
  <si>
    <t>Le niveau d'exhaustivité moyen des envois PMSI est connu et partagé dans l'établissement ?</t>
  </si>
  <si>
    <t>Le dernier taux de rejet FIDES (le cas échéant) est-il connu et partagé dans l'établissement ?</t>
  </si>
  <si>
    <t>Réponses Factu</t>
  </si>
  <si>
    <t>Mensuelle après sortie</t>
  </si>
  <si>
    <t>Trimestrielle</t>
  </si>
  <si>
    <t>Semestrielle</t>
  </si>
  <si>
    <t>La facturation de la chambre particulière (le cas échéant) est-elle une procédure connue et appliquée dans l'établissement ?</t>
  </si>
  <si>
    <t>Reponse factu 2</t>
  </si>
  <si>
    <t>Mensuelle</t>
  </si>
  <si>
    <t>Annuelle et +</t>
  </si>
  <si>
    <t>La facturation inter-établissements est-elle :</t>
  </si>
  <si>
    <t>La facturation aux autres entités publiques est-elle :</t>
  </si>
  <si>
    <t>La facturation à un groupement type GIE/GCS (si existant) est-elle :</t>
  </si>
  <si>
    <t>La facturation des titres "RH/DAM" (IJSS, formations, màd…) est-elle :</t>
  </si>
  <si>
    <t>A quelle périodicité les RAR sont-ils analysés ?</t>
  </si>
  <si>
    <t>Les éléments de comptabilité analytique (RTC) sont-ils partagés et connus dans l'établissement ?</t>
  </si>
  <si>
    <t>La fiscalité (TVA, TS) de l'établissement a-t-elle été "optimisée" ?</t>
  </si>
  <si>
    <t>La pertinence des prescriptions internes fait-elle l'objet d'une démarche avec les pôles ?</t>
  </si>
  <si>
    <t>Les mandats fournisseurs à payer font l'objet d'un échange avec la TP à un rythme :</t>
  </si>
  <si>
    <t>L'établissement a du adapter ses investissements à son niveau de trésorerie ?</t>
  </si>
  <si>
    <t>Les banques acceptent de prêter (court terme ou long terme) à l'établissement ?</t>
  </si>
  <si>
    <t>(total /20)</t>
  </si>
  <si>
    <t>Leviers</t>
  </si>
  <si>
    <t>L'établissement a-t-il mené des actions de recodage avec des résultats ?</t>
  </si>
  <si>
    <t>Des titres sont-ils admis en non-valeur pour cause de forclusion ?</t>
  </si>
  <si>
    <t>Mensuelle même avant sortie</t>
  </si>
  <si>
    <t>Le dialogue institutionnel de gestion avec les pôles est-il à une fréquence :</t>
  </si>
  <si>
    <t>Trimestrielle avec ou sans sortie</t>
  </si>
  <si>
    <t>Semestrielle avec ou sans sortie</t>
  </si>
  <si>
    <t>Score max</t>
  </si>
  <si>
    <t>% score</t>
  </si>
  <si>
    <t>Score leviers activés</t>
  </si>
  <si>
    <t>Leviers activables</t>
  </si>
  <si>
    <t>Partie 6</t>
  </si>
  <si>
    <t>Résultats par axe de méthode :</t>
  </si>
  <si>
    <t>Résultat max.</t>
  </si>
  <si>
    <t>Ce questionnaire vous permet de réaliser un autodiagnostic sur la méthode de construction de votre PPT (plan prévisionnel de trésorerie).</t>
  </si>
  <si>
    <t>L'écart "total Encaissements" entre la dernière réalisation (M-1) et la prévision du même mois faite en M-4 (ex. réalisation du mois de juin estimation établie en mars) est-il :</t>
  </si>
  <si>
    <t>L'écart "total Décaissements" entre la dernière réalisation (M-1) et la prévision du même mois faite en M-4 (ex. réalisation du mois de juin estimation établie en mars) est-il :</t>
  </si>
  <si>
    <t>Résultat (%)</t>
  </si>
  <si>
    <t>Résultat (points)</t>
  </si>
  <si>
    <t>Il se décline en 6 onglets de 5 questions puis un onglet de synthèse vous permet une restitution synthétique de votre situation.</t>
  </si>
  <si>
    <t>Si votre dernière projection de trésorerie prévoit une rupture, se situe-t-elle au-delà de (après) 6 mois ?</t>
  </si>
  <si>
    <t>L'écart final du cpte 515 entre la dernière réalisation (M-1) et la prévision du même mois faite en M-4 (ex. réalisation du mois de juin estimation établie en mars) est-il :</t>
  </si>
  <si>
    <r>
      <t xml:space="preserve">Les écarts entre les prévisions et les réalisations du </t>
    </r>
    <r>
      <rPr>
        <u/>
        <sz val="11"/>
        <color theme="1"/>
        <rFont val="Calibri"/>
        <family val="2"/>
        <scheme val="minor"/>
      </rPr>
      <t>cycle d'investissement</t>
    </r>
    <r>
      <rPr>
        <sz val="11"/>
        <color theme="1"/>
        <rFont val="Calibri"/>
        <family val="2"/>
        <scheme val="minor"/>
      </rPr>
      <t xml:space="preserve"> du PPT initial sont-ils reportés sur la période prévisionnelle </t>
    </r>
    <r>
      <rPr>
        <u/>
        <sz val="11"/>
        <color theme="1"/>
        <rFont val="Calibri"/>
        <family val="2"/>
        <scheme val="minor"/>
      </rPr>
      <t>si nécessaire</t>
    </r>
    <r>
      <rPr>
        <sz val="11"/>
        <color theme="1"/>
        <rFont val="Calibri"/>
        <family val="2"/>
        <scheme val="minor"/>
      </rPr>
      <t xml:space="preserve"> ?</t>
    </r>
  </si>
  <si>
    <t>Adaptez-vous ce montant à un rythme quotidien ? Hebdomadaire ? Mensuel ? Au-delà ?</t>
  </si>
  <si>
    <t>Utilisez vous le tableau Anap pour déterminer les dates de paiement des charges avec la Trésorerie ?
(https://anap.fr/s/article/D%C3%A9caisser-sa-masse-salariale-au-bon-moment-un-levier-essentiel-pour-ma%C3%AEtriser-sa-tr%C3%A9sorerie)</t>
  </si>
  <si>
    <t>Le trésor public recourt à "BDF Direct" pour le paiement à juste date des charges ?</t>
  </si>
  <si>
    <t>Nb : ces résultats ne constituent pas une "notation" de l'établissement. Ils ont avant tout une visée pédagogique pour mieux appréhender la situation de trésorerie de l'établissement.</t>
  </si>
  <si>
    <t>Quelques exemples de leviers (cette partie peut être remplie conjointement avec le DAF)</t>
  </si>
  <si>
    <t>Cet outil est à visée pédagogique pour susciter une réflexion sur la méthode de construction du PPT et les leviers pour améliorer la situation.</t>
  </si>
  <si>
    <t>Idéalement, il doit permettre d'engager une discussion interne et externe (accompagnement Mapes).</t>
  </si>
  <si>
    <t>L'établissement a mené au moins un autodiagnostic Anap ou a bénéficié d'un accompagnement Anap ces 6 derniers mois (AFR, Blocs, secrétariats…) ?</t>
  </si>
  <si>
    <t>8. Exemples de leviers activables et activés (facultatif)</t>
  </si>
  <si>
    <t>Optionnellement, vous pouvez répondre à un questionnaire sur des exemples de leviers activables et visualiser une synthèse des actions mobilisées.</t>
  </si>
  <si>
    <t>La facturation de la redevance pour activité libérale est-elle :</t>
  </si>
  <si>
    <t>La paye est-elle réglée entre le 25 et le 30 du mois M (voire dans les 5 jours suivant M) ?</t>
  </si>
  <si>
    <t>Le coût de la prestation repas a-t-il été analysé ?</t>
  </si>
  <si>
    <t>Le prix des repas au personnel est-il actualisé régulièrement ?</t>
  </si>
  <si>
    <t>Le prix des prestations aux patients (TV, téléphone, cafétaria, distributeurs, lit accompagnant…) est-il actualisé régulièrement  ?</t>
  </si>
  <si>
    <t>Y a-t-il une analyse régulière des IPDMS avec les services de soins ?</t>
  </si>
  <si>
    <t>Y a-t-il une analyse régulière des TOM (taux d'occupation moyen) avec les services de soins ?</t>
  </si>
  <si>
    <t>L'établissement utilise-t-il les maquettes RH de l'Anap et/ou les outils RH mis à disposition par l'Anap ?</t>
  </si>
  <si>
    <r>
      <t xml:space="preserve">Le PPT </t>
    </r>
    <r>
      <rPr>
        <u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est-il saisonnalisé  (dépenses et recettes) ?</t>
    </r>
  </si>
  <si>
    <t>Les Directions (RH, Logistique…) fournissent-elles les éléments pour saisonnaliser les dépenses et les recettes ?</t>
  </si>
  <si>
    <t>Une cible du niveau des stocks (en jours par ex.) est-elle fixée et appliquée par l'établissement ?</t>
  </si>
  <si>
    <t xml:space="preserve">Cette cible est-elle analysée régulièrement avec les services concernés (logistique/pharmacie…) ? </t>
  </si>
  <si>
    <t>Une méthode d’approvisionnement des stocks standardisée a-t-elle été définie (seuil prédéfini, plein/vide, juste à temps…) ?</t>
  </si>
  <si>
    <t>Des inventaires de stocks sont ils réalisés ?</t>
  </si>
  <si>
    <t>En cas d’absentéisme inopiné, l’établissement recourt-il à un pool de remplacement ?</t>
  </si>
  <si>
    <t>En cas d’absentéisme inopiné, l’établissement recours à un logiciel de type « Hublo » ?</t>
  </si>
  <si>
    <t xml:space="preserve">En cas d’absentéisme inopiné et en l’absence de personnel de pool disponible, l’établissement commence par proposer des heures supplémentaires ? </t>
  </si>
  <si>
    <t>En cas d’absentéisme prolongé, l’établissement commence par recruter des personnels en CDD avant d’envisager des prestations d’intérim ?</t>
  </si>
  <si>
    <t>L'établissement a mis en place une communication sur le paiement en ligne ?</t>
  </si>
  <si>
    <t>L'établissement a mis en place une communication et une procédure pour le paiement dès la sortie du patient (type "diapason" par ex.) ?</t>
  </si>
  <si>
    <t>Si l'établissement a priorisé le paiement de certains fournisseurs, a-t-il tenu compte des fournisseurs offrant potentiellement de l'escompte ?</t>
  </si>
  <si>
    <t>Le PPT initial tient-il compte du réalisé au précédent trimestre (T-1) pour les comptes de paie ?</t>
  </si>
  <si>
    <t>Le PPT est-il réactualisé chaque mois au regard des évolutions d’effectifs passés ?</t>
  </si>
  <si>
    <t>Le PPT est-il réactualisé chaque mois (ou sinon chaque trimestre) au regard des projections d’effectifs rémunérés à venir ?</t>
  </si>
  <si>
    <t>Réponse proj. Effectifs</t>
  </si>
  <si>
    <t>Chaque mois</t>
  </si>
  <si>
    <t>Chaque trimestre</t>
  </si>
  <si>
    <t>Au-delà du trimestre</t>
  </si>
  <si>
    <t>Non réactualisé</t>
  </si>
  <si>
    <t>Lors de l’élaboration du PPI N, votre cible de couverture des investissements courants par emprunts (et aides) est situé entre :</t>
  </si>
  <si>
    <t>Réponse PPI</t>
  </si>
  <si>
    <t>0% et 25%</t>
  </si>
  <si>
    <t>25% et 50%</t>
  </si>
  <si>
    <t>50% et 75%</t>
  </si>
  <si>
    <t>75% à 100%</t>
  </si>
  <si>
    <t>L'établissement est-il exonéré de toute taxe foncière (TFPB voire TFNB)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</si>
</sst>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1"/>
    <xf numFmtId="0" fontId="3" fillId="4" borderId="0" xfId="0" applyFont="1" applyFill="1"/>
    <xf numFmtId="0" fontId="0" fillId="4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5" borderId="0" xfId="0" applyFont="1" applyFill="1"/>
    <xf numFmtId="0" fontId="0" fillId="5" borderId="0" xfId="0" applyFill="1"/>
    <xf numFmtId="0" fontId="3" fillId="6" borderId="0" xfId="0" applyFont="1" applyFill="1"/>
    <xf numFmtId="0" fontId="0" fillId="6" borderId="0" xfId="0" applyFill="1"/>
    <xf numFmtId="0" fontId="0" fillId="6" borderId="0" xfId="0" applyFill="1" applyAlignment="1">
      <alignment horizontal="center"/>
    </xf>
    <xf numFmtId="0" fontId="3" fillId="7" borderId="0" xfId="0" applyFont="1" applyFill="1"/>
    <xf numFmtId="0" fontId="0" fillId="7" borderId="0" xfId="0" applyFill="1"/>
    <xf numFmtId="0" fontId="0" fillId="6" borderId="0" xfId="0" applyFill="1" applyAlignment="1">
      <alignment horizontal="left"/>
    </xf>
    <xf numFmtId="0" fontId="0" fillId="0" borderId="0" xfId="0" applyAlignment="1"/>
    <xf numFmtId="0" fontId="9" fillId="0" borderId="0" xfId="0" applyFont="1"/>
    <xf numFmtId="0" fontId="0" fillId="0" borderId="0" xfId="0" quotePrefix="1"/>
    <xf numFmtId="20" fontId="0" fillId="0" borderId="0" xfId="0" quotePrefix="1" applyNumberFormat="1"/>
    <xf numFmtId="20" fontId="0" fillId="0" borderId="0" xfId="0" applyNumberFormat="1"/>
    <xf numFmtId="0" fontId="6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1" fillId="0" borderId="0" xfId="0" applyFont="1"/>
    <xf numFmtId="0" fontId="3" fillId="0" borderId="0" xfId="0" applyFont="1"/>
    <xf numFmtId="0" fontId="0" fillId="6" borderId="0" xfId="0" applyFont="1" applyFill="1" applyAlignment="1">
      <alignment horizontal="left"/>
    </xf>
    <xf numFmtId="0" fontId="0" fillId="0" borderId="0" xfId="0" applyFill="1"/>
    <xf numFmtId="9" fontId="0" fillId="0" borderId="0" xfId="2" applyFont="1"/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20" fontId="0" fillId="6" borderId="0" xfId="0" applyNumberFormat="1" applyFill="1"/>
    <xf numFmtId="0" fontId="0" fillId="3" borderId="0" xfId="0" applyFont="1" applyFill="1" applyAlignment="1">
      <alignment horizontal="left"/>
    </xf>
    <xf numFmtId="43" fontId="0" fillId="0" borderId="0" xfId="3" applyFont="1"/>
    <xf numFmtId="0" fontId="0" fillId="4" borderId="0" xfId="0" applyFont="1" applyFill="1" applyAlignment="1">
      <alignment horizontal="left"/>
    </xf>
    <xf numFmtId="0" fontId="0" fillId="0" borderId="0" xfId="0" applyFont="1"/>
    <xf numFmtId="0" fontId="0" fillId="7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1" applyAlignment="1">
      <alignment horizontal="left"/>
    </xf>
    <xf numFmtId="0" fontId="7" fillId="0" borderId="0" xfId="1"/>
    <xf numFmtId="0" fontId="6" fillId="2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20" fontId="6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 vertical="center" wrapText="1"/>
    </xf>
  </cellXfs>
  <cellStyles count="4">
    <cellStyle name="Lien hypertexte" xfId="1" builtinId="8"/>
    <cellStyle name="Milliers" xfId="3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(calculs!$C$31,calculs!$G$31,calculs!$K$31,calculs!$O$31,calculs!$S$31,calculs!$W$31)</c:f>
              <c:strCache>
                <c:ptCount val="6"/>
                <c:pt idx="0">
                  <c:v>Situation Générale</c:v>
                </c:pt>
                <c:pt idx="1">
                  <c:v>PPT initial</c:v>
                </c:pt>
                <c:pt idx="2">
                  <c:v>Actualisation infra-annuelle</c:v>
                </c:pt>
                <c:pt idx="3">
                  <c:v>Actualisation Recettes</c:v>
                </c:pt>
                <c:pt idx="4">
                  <c:v>Actualisation Charges</c:v>
                </c:pt>
                <c:pt idx="5">
                  <c:v>Mobilisation Ligne(s) Trés.</c:v>
                </c:pt>
              </c:strCache>
            </c:strRef>
          </c:cat>
          <c:val>
            <c:numRef>
              <c:f>(calculs!$C$32,calculs!$G$32,calculs!$K$32,calculs!$O$32,calculs!$S$32,calculs!$W$32)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1-4267-B903-20E22123B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724432"/>
        <c:axId val="445727760"/>
      </c:radarChart>
      <c:catAx>
        <c:axId val="44572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727760"/>
        <c:crosses val="autoZero"/>
        <c:auto val="1"/>
        <c:lblAlgn val="ctr"/>
        <c:lblOffset val="100"/>
        <c:noMultiLvlLbl val="0"/>
      </c:catAx>
      <c:valAx>
        <c:axId val="4457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72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Synthèse générale sur la méthode d'élaboration et de suivi du PPT</a:t>
            </a:r>
          </a:p>
        </c:rich>
      </c:tx>
      <c:layout>
        <c:manualLayout>
          <c:xMode val="edge"/>
          <c:yMode val="edge"/>
          <c:x val="0.26116164441193485"/>
          <c:y val="3.4282045906455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4199465503970474"/>
          <c:y val="0.13944489441411129"/>
          <c:w val="0.47929788831040926"/>
          <c:h val="0.81592118918735912"/>
        </c:manualLayout>
      </c:layout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96E-4243-9507-ED64D80ACECD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96E-4243-9507-ED64D80ACECD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96E-4243-9507-ED64D80ACECD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96E-4243-9507-ED64D80ACECD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96E-4243-9507-ED64D80ACECD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96E-4243-9507-ED64D80ACECD}"/>
              </c:ext>
            </c:extLst>
          </c:dPt>
          <c:cat>
            <c:strRef>
              <c:f>(calculs!$C$31,calculs!$G$31,calculs!$K$31,calculs!$O$31,calculs!$S$31,calculs!$W$31)</c:f>
              <c:strCache>
                <c:ptCount val="6"/>
                <c:pt idx="0">
                  <c:v>Situation Générale</c:v>
                </c:pt>
                <c:pt idx="1">
                  <c:v>PPT initial</c:v>
                </c:pt>
                <c:pt idx="2">
                  <c:v>Actualisation infra-annuelle</c:v>
                </c:pt>
                <c:pt idx="3">
                  <c:v>Actualisation Recettes</c:v>
                </c:pt>
                <c:pt idx="4">
                  <c:v>Actualisation Charges</c:v>
                </c:pt>
                <c:pt idx="5">
                  <c:v>Mobilisation Ligne(s) Trés.</c:v>
                </c:pt>
              </c:strCache>
            </c:strRef>
          </c:cat>
          <c:val>
            <c:numRef>
              <c:f>(calculs!$C$32,calculs!$G$32,calculs!$K$32,calculs!$O$32,calculs!$S$32,calculs!$W$32)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E-4243-9507-ED64D80A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724432"/>
        <c:axId val="445727760"/>
      </c:radarChart>
      <c:catAx>
        <c:axId val="44572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727760"/>
        <c:crosses val="autoZero"/>
        <c:auto val="1"/>
        <c:lblAlgn val="ctr"/>
        <c:lblOffset val="100"/>
        <c:noMultiLvlLbl val="0"/>
      </c:catAx>
      <c:valAx>
        <c:axId val="44572776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572443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Résultats</a:t>
            </a:r>
            <a:r>
              <a:rPr lang="fr-FR" baseline="0"/>
              <a:t> leviers activés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6DF4B5F-77AA-4A99-BE51-3B6DF4C4B725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EC8-475A-A8BF-5BE90ADA7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calculs_leviers!$D$15</c:f>
              <c:strCache>
                <c:ptCount val="1"/>
                <c:pt idx="0">
                  <c:v>Score leviers activés</c:v>
                </c:pt>
              </c:strCache>
            </c:strRef>
          </c:cat>
          <c:val>
            <c:numRef>
              <c:f>calculs_leviers!$D$37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calculs_leviers!$F$37</c15:f>
                <c15:dlblRangeCache>
                  <c:ptCount val="1"/>
                  <c:pt idx="0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EC8-475A-A8BF-5BE90ADA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268736"/>
        <c:axId val="442264992"/>
      </c:barChart>
      <c:catAx>
        <c:axId val="442268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2264992"/>
        <c:crosses val="autoZero"/>
        <c:auto val="1"/>
        <c:lblAlgn val="ctr"/>
        <c:lblOffset val="100"/>
        <c:noMultiLvlLbl val="0"/>
      </c:catAx>
      <c:valAx>
        <c:axId val="4422649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crossAx val="44226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calculs_leviers!$D$15</c:f>
              <c:strCache>
                <c:ptCount val="1"/>
                <c:pt idx="0">
                  <c:v>Score leviers activés</c:v>
                </c:pt>
              </c:strCache>
            </c:strRef>
          </c:cat>
          <c:val>
            <c:numRef>
              <c:f>calculs_leviers!$D$37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D-48B6-B423-EE9780B47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268736"/>
        <c:axId val="442264992"/>
      </c:barChart>
      <c:catAx>
        <c:axId val="44226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264992"/>
        <c:crosses val="autoZero"/>
        <c:auto val="1"/>
        <c:lblAlgn val="ctr"/>
        <c:lblOffset val="100"/>
        <c:noMultiLvlLbl val="0"/>
      </c:catAx>
      <c:valAx>
        <c:axId val="44226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2268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751109</xdr:colOff>
      <xdr:row>2</xdr:row>
      <xdr:rowOff>47625</xdr:rowOff>
    </xdr:to>
    <xdr:pic>
      <xdr:nvPicPr>
        <xdr:cNvPr id="2" name="Image 1" descr="Agence régionale de santé - Pays de la Loi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1109" cy="41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68580</xdr:rowOff>
    </xdr:from>
    <xdr:to>
      <xdr:col>0</xdr:col>
      <xdr:colOff>713441</xdr:colOff>
      <xdr:row>3</xdr:row>
      <xdr:rowOff>74984</xdr:rowOff>
    </xdr:to>
    <xdr:pic>
      <xdr:nvPicPr>
        <xdr:cNvPr id="3" name="Image 2" descr="Mission d'Appui à la Performance des Etablissements de Santé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"/>
          <a:ext cx="713441" cy="235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36</xdr:row>
      <xdr:rowOff>119062</xdr:rowOff>
    </xdr:from>
    <xdr:to>
      <xdr:col>17</xdr:col>
      <xdr:colOff>371475</xdr:colOff>
      <xdr:row>51</xdr:row>
      <xdr:rowOff>4762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6163</xdr:colOff>
      <xdr:row>1</xdr:row>
      <xdr:rowOff>77323</xdr:rowOff>
    </xdr:from>
    <xdr:to>
      <xdr:col>12</xdr:col>
      <xdr:colOff>670111</xdr:colOff>
      <xdr:row>27</xdr:row>
      <xdr:rowOff>67236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85726</xdr:rowOff>
    </xdr:from>
    <xdr:to>
      <xdr:col>10</xdr:col>
      <xdr:colOff>125506</xdr:colOff>
      <xdr:row>29</xdr:row>
      <xdr:rowOff>53789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13</xdr:row>
      <xdr:rowOff>14287</xdr:rowOff>
    </xdr:from>
    <xdr:to>
      <xdr:col>13</xdr:col>
      <xdr:colOff>419100</xdr:colOff>
      <xdr:row>27</xdr:row>
      <xdr:rowOff>90487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3:R20"/>
  <sheetViews>
    <sheetView tabSelected="1" workbookViewId="0">
      <selection activeCell="A4" sqref="A4"/>
    </sheetView>
  </sheetViews>
  <sheetFormatPr baseColWidth="10" defaultRowHeight="15" x14ac:dyDescent="0.25"/>
  <cols>
    <col min="2" max="4" width="11.7109375" customWidth="1"/>
    <col min="5" max="5" width="14.7109375" customWidth="1"/>
    <col min="6" max="11" width="11.7109375" customWidth="1"/>
    <col min="12" max="12" width="17.42578125" customWidth="1"/>
    <col min="13" max="20" width="11.7109375" customWidth="1"/>
  </cols>
  <sheetData>
    <row r="3" spans="2:18" ht="18.75" x14ac:dyDescent="0.25">
      <c r="B3" s="52" t="s">
        <v>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9"/>
      <c r="N3" s="9"/>
      <c r="O3" s="9"/>
      <c r="P3" s="9"/>
      <c r="Q3" s="9"/>
      <c r="R3" s="9"/>
    </row>
    <row r="5" spans="2:18" x14ac:dyDescent="0.25">
      <c r="B5" t="s">
        <v>134</v>
      </c>
    </row>
    <row r="6" spans="2:18" x14ac:dyDescent="0.25">
      <c r="B6" t="s">
        <v>139</v>
      </c>
    </row>
    <row r="7" spans="2:18" x14ac:dyDescent="0.25">
      <c r="B7" t="s">
        <v>152</v>
      </c>
    </row>
    <row r="9" spans="2:18" x14ac:dyDescent="0.25">
      <c r="B9" s="53" t="s">
        <v>9</v>
      </c>
      <c r="C9" s="53"/>
      <c r="D9" s="53"/>
      <c r="E9" s="53"/>
    </row>
    <row r="10" spans="2:18" x14ac:dyDescent="0.25">
      <c r="B10" s="53" t="s">
        <v>10</v>
      </c>
      <c r="C10" s="53"/>
      <c r="D10" s="53"/>
      <c r="E10" s="53"/>
    </row>
    <row r="11" spans="2:18" x14ac:dyDescent="0.25">
      <c r="B11" s="54" t="s">
        <v>13</v>
      </c>
      <c r="C11" s="54"/>
      <c r="D11" s="54"/>
      <c r="E11" s="54"/>
    </row>
    <row r="12" spans="2:18" x14ac:dyDescent="0.25">
      <c r="B12" s="54" t="s">
        <v>56</v>
      </c>
      <c r="C12" s="54"/>
      <c r="D12" s="54"/>
      <c r="E12" s="54"/>
    </row>
    <row r="13" spans="2:18" x14ac:dyDescent="0.25">
      <c r="B13" s="54" t="s">
        <v>57</v>
      </c>
      <c r="C13" s="54"/>
      <c r="D13" s="54"/>
      <c r="E13" s="54"/>
    </row>
    <row r="14" spans="2:18" x14ac:dyDescent="0.25">
      <c r="B14" s="54" t="s">
        <v>68</v>
      </c>
      <c r="C14" s="54"/>
      <c r="D14" s="54"/>
      <c r="E14" s="54"/>
    </row>
    <row r="15" spans="2:18" x14ac:dyDescent="0.25">
      <c r="B15" s="54" t="s">
        <v>89</v>
      </c>
      <c r="C15" s="54"/>
      <c r="D15" s="54"/>
      <c r="E15" s="54"/>
    </row>
    <row r="16" spans="2:18" x14ac:dyDescent="0.25">
      <c r="B16" s="54" t="s">
        <v>151</v>
      </c>
      <c r="C16" s="54"/>
      <c r="D16" s="54"/>
      <c r="E16" s="54"/>
    </row>
    <row r="17" spans="2:5" x14ac:dyDescent="0.25">
      <c r="B17" s="54" t="s">
        <v>91</v>
      </c>
      <c r="C17" s="54"/>
      <c r="D17" s="54"/>
      <c r="E17" s="54"/>
    </row>
    <row r="19" spans="2:5" x14ac:dyDescent="0.25">
      <c r="B19" s="34" t="s">
        <v>148</v>
      </c>
    </row>
    <row r="20" spans="2:5" x14ac:dyDescent="0.25">
      <c r="B20" s="34" t="s">
        <v>149</v>
      </c>
    </row>
  </sheetData>
  <mergeCells count="10">
    <mergeCell ref="B13:E13"/>
    <mergeCell ref="B14:E14"/>
    <mergeCell ref="B15:E15"/>
    <mergeCell ref="B16:E16"/>
    <mergeCell ref="B17:E17"/>
    <mergeCell ref="B3:L3"/>
    <mergeCell ref="B9:E9"/>
    <mergeCell ref="B10:E10"/>
    <mergeCell ref="B11:E11"/>
    <mergeCell ref="B12:E12"/>
  </mergeCells>
  <hyperlinks>
    <hyperlink ref="B9" location="intro!A1" display="1. Partie introductive"/>
    <hyperlink ref="B10" location="ppt_initial!A1" display="2. Elaboration du PPT initial N"/>
    <hyperlink ref="B11" location="actu_infra!A1" display="3. Actualisation infra-annuelle"/>
    <hyperlink ref="B12" location="recettes!A1" display="4. Methodes de ventilation des recettes"/>
    <hyperlink ref="B13" location="charges!A1" display="5. Methodes de ventilation des charges"/>
    <hyperlink ref="B14" location="LT!A1" display="7. Methodes de mobilisation de la ligne de trésorerie"/>
    <hyperlink ref="B16" location="leviers!A1" display="8. Leviers activés"/>
    <hyperlink ref="B15" location="Synthèse_Methode!A1" display="7. Synthèse questionnaire méthode élaboration PPT"/>
    <hyperlink ref="B17" location="Synthèse_leviers!A1" display="9. Synthèse des leviers activé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F0"/>
  </sheetPr>
  <dimension ref="A1:X124"/>
  <sheetViews>
    <sheetView topLeftCell="A28" workbookViewId="0">
      <selection activeCell="C62" sqref="C62"/>
    </sheetView>
  </sheetViews>
  <sheetFormatPr baseColWidth="10" defaultRowHeight="15" x14ac:dyDescent="0.25"/>
  <cols>
    <col min="1" max="1" width="14.7109375" bestFit="1" customWidth="1"/>
    <col min="2" max="2" width="17.28515625" customWidth="1"/>
    <col min="14" max="14" width="5.28515625" customWidth="1"/>
    <col min="15" max="18" width="3.7109375" customWidth="1"/>
  </cols>
  <sheetData>
    <row r="1" spans="1:19" x14ac:dyDescent="0.25">
      <c r="A1" s="11" t="s">
        <v>11</v>
      </c>
    </row>
    <row r="3" spans="1:19" x14ac:dyDescent="0.25">
      <c r="B3" s="10" t="s">
        <v>17</v>
      </c>
    </row>
    <row r="5" spans="1:19" x14ac:dyDescent="0.25">
      <c r="B5" s="19" t="s">
        <v>147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x14ac:dyDescent="0.25">
      <c r="B6" s="19"/>
      <c r="C6" s="20" t="s">
        <v>90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x14ac:dyDescent="0.25">
      <c r="B7" s="20" t="s">
        <v>2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27" t="s">
        <v>45</v>
      </c>
    </row>
    <row r="8" spans="1:19" x14ac:dyDescent="0.25">
      <c r="B8" s="19"/>
      <c r="C8" s="20" t="s">
        <v>117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9" x14ac:dyDescent="0.25">
      <c r="B9" s="20" t="s">
        <v>2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27" t="s">
        <v>45</v>
      </c>
    </row>
    <row r="10" spans="1:19" x14ac:dyDescent="0.25">
      <c r="B10" s="19"/>
      <c r="C10" s="20" t="s">
        <v>118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9" x14ac:dyDescent="0.25">
      <c r="B11" s="20" t="s">
        <v>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27" t="s">
        <v>45</v>
      </c>
    </row>
    <row r="12" spans="1:19" x14ac:dyDescent="0.25">
      <c r="B12" s="20"/>
      <c r="C12" s="20" t="s">
        <v>154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1:19" x14ac:dyDescent="0.25">
      <c r="B13" s="20" t="s">
        <v>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27" t="s">
        <v>45</v>
      </c>
    </row>
    <row r="14" spans="1:19" ht="32.25" customHeight="1" x14ac:dyDescent="0.25">
      <c r="B14" s="20"/>
      <c r="C14" s="63" t="s">
        <v>144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</row>
    <row r="15" spans="1:19" x14ac:dyDescent="0.25">
      <c r="B15" s="20" t="s">
        <v>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27" t="s">
        <v>45</v>
      </c>
    </row>
    <row r="16" spans="1:19" x14ac:dyDescent="0.25">
      <c r="B16" s="20"/>
      <c r="C16" s="63" t="s">
        <v>145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  <row r="17" spans="2:19" x14ac:dyDescent="0.25">
      <c r="B17" s="20" t="s">
        <v>2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27" t="s">
        <v>45</v>
      </c>
    </row>
    <row r="18" spans="2:19" x14ac:dyDescent="0.25">
      <c r="B18" s="20"/>
      <c r="C18" s="20" t="s">
        <v>163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2:19" x14ac:dyDescent="0.25">
      <c r="B19" s="20" t="s">
        <v>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27" t="s">
        <v>45</v>
      </c>
    </row>
    <row r="20" spans="2:19" x14ac:dyDescent="0.25">
      <c r="B20" s="20"/>
      <c r="C20" s="20" t="s">
        <v>164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44"/>
      <c r="S20" s="27"/>
    </row>
    <row r="21" spans="2:19" x14ac:dyDescent="0.25">
      <c r="B21" s="20" t="s">
        <v>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27" t="s">
        <v>45</v>
      </c>
    </row>
    <row r="22" spans="2:19" x14ac:dyDescent="0.25">
      <c r="B22" s="20"/>
      <c r="C22" s="20" t="s">
        <v>165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44"/>
      <c r="S22" s="27"/>
    </row>
    <row r="23" spans="2:19" x14ac:dyDescent="0.25">
      <c r="B23" s="20" t="s">
        <v>2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27" t="s">
        <v>45</v>
      </c>
    </row>
    <row r="24" spans="2:19" x14ac:dyDescent="0.25">
      <c r="B24" s="20"/>
      <c r="C24" s="20" t="s">
        <v>166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44"/>
      <c r="S24" s="27"/>
    </row>
    <row r="25" spans="2:19" x14ac:dyDescent="0.25">
      <c r="B25" s="20" t="s">
        <v>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27" t="s">
        <v>45</v>
      </c>
    </row>
    <row r="26" spans="2:19" x14ac:dyDescent="0.25">
      <c r="B26" s="20"/>
      <c r="C26" s="36" t="s">
        <v>173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27"/>
    </row>
    <row r="27" spans="2:19" x14ac:dyDescent="0.25">
      <c r="B27" s="46" t="s">
        <v>2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28" t="s">
        <v>45</v>
      </c>
    </row>
    <row r="28" spans="2:19" x14ac:dyDescent="0.25">
      <c r="B28" s="20"/>
      <c r="C28" s="24" t="s">
        <v>92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2:19" x14ac:dyDescent="0.25">
      <c r="B29" s="20" t="s">
        <v>1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27" t="s">
        <v>45</v>
      </c>
    </row>
    <row r="30" spans="2:19" x14ac:dyDescent="0.25">
      <c r="B30" s="20"/>
      <c r="C30" s="24" t="s">
        <v>98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2:19" x14ac:dyDescent="0.25">
      <c r="B31" s="20" t="s">
        <v>2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27" t="s">
        <v>45</v>
      </c>
    </row>
    <row r="32" spans="2:19" x14ac:dyDescent="0.25">
      <c r="B32" s="20"/>
      <c r="C32" s="24" t="s">
        <v>121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2:19" x14ac:dyDescent="0.25">
      <c r="B33" s="20" t="s">
        <v>2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27" t="s">
        <v>45</v>
      </c>
    </row>
    <row r="34" spans="2:19" x14ac:dyDescent="0.25">
      <c r="B34" s="20"/>
      <c r="C34" s="24" t="s">
        <v>99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2:19" x14ac:dyDescent="0.25">
      <c r="B35" s="20" t="s">
        <v>2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27" t="s">
        <v>45</v>
      </c>
    </row>
    <row r="36" spans="2:19" x14ac:dyDescent="0.25">
      <c r="B36" s="20"/>
      <c r="C36" s="20" t="s">
        <v>22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2:19" x14ac:dyDescent="0.25">
      <c r="B37" s="20" t="s">
        <v>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27" t="s">
        <v>45</v>
      </c>
    </row>
    <row r="38" spans="2:19" x14ac:dyDescent="0.25">
      <c r="B38" s="20"/>
      <c r="C38" s="24" t="s">
        <v>104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2:19" x14ac:dyDescent="0.25">
      <c r="B39" s="20" t="s">
        <v>2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27" t="s">
        <v>45</v>
      </c>
    </row>
    <row r="40" spans="2:19" x14ac:dyDescent="0.25">
      <c r="B40" s="20"/>
      <c r="C40" s="24" t="s">
        <v>171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44"/>
      <c r="O40" s="44"/>
      <c r="P40" s="44"/>
      <c r="Q40" s="44"/>
      <c r="R40" s="44"/>
      <c r="S40" s="27"/>
    </row>
    <row r="41" spans="2:19" x14ac:dyDescent="0.25">
      <c r="B41" s="20" t="s">
        <v>2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27" t="s">
        <v>45</v>
      </c>
    </row>
    <row r="42" spans="2:19" x14ac:dyDescent="0.25">
      <c r="B42" s="20"/>
      <c r="C42" s="24" t="s">
        <v>172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44"/>
      <c r="O42" s="44"/>
      <c r="P42" s="44"/>
      <c r="Q42" s="44"/>
      <c r="R42" s="44"/>
      <c r="S42" s="27"/>
    </row>
    <row r="43" spans="2:19" x14ac:dyDescent="0.25">
      <c r="B43" s="20" t="s">
        <v>2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27" t="s">
        <v>45</v>
      </c>
    </row>
    <row r="44" spans="2:19" x14ac:dyDescent="0.25">
      <c r="B44" s="20"/>
      <c r="C44" s="20" t="s">
        <v>108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</row>
    <row r="45" spans="2:19" x14ac:dyDescent="0.25">
      <c r="B45" s="20" t="s">
        <v>1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27" t="s">
        <v>45</v>
      </c>
    </row>
    <row r="46" spans="2:19" x14ac:dyDescent="0.25">
      <c r="B46" s="20"/>
      <c r="C46" s="20" t="s">
        <v>109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2:19" x14ac:dyDescent="0.25">
      <c r="B47" s="20" t="s">
        <v>1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 t="s">
        <v>45</v>
      </c>
    </row>
    <row r="48" spans="2:19" x14ac:dyDescent="0.25">
      <c r="B48" s="20"/>
      <c r="C48" s="20" t="s">
        <v>153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spans="2:19" x14ac:dyDescent="0.25">
      <c r="B49" s="20" t="s">
        <v>1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27" t="s">
        <v>45</v>
      </c>
    </row>
    <row r="50" spans="2:19" x14ac:dyDescent="0.25">
      <c r="B50" s="20"/>
      <c r="C50" s="20" t="s">
        <v>110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spans="2:19" x14ac:dyDescent="0.25">
      <c r="B51" s="20" t="s">
        <v>1</v>
      </c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27" t="s">
        <v>45</v>
      </c>
    </row>
    <row r="52" spans="2:19" x14ac:dyDescent="0.25">
      <c r="B52" s="20"/>
      <c r="C52" s="20" t="s">
        <v>111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spans="2:19" x14ac:dyDescent="0.25">
      <c r="B53" s="20" t="s">
        <v>1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27" t="s">
        <v>45</v>
      </c>
    </row>
    <row r="54" spans="2:19" x14ac:dyDescent="0.25">
      <c r="B54" s="20"/>
      <c r="C54" s="20" t="s">
        <v>112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spans="2:19" x14ac:dyDescent="0.25">
      <c r="B55" s="20" t="s">
        <v>1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27" t="s">
        <v>45</v>
      </c>
    </row>
    <row r="56" spans="2:19" x14ac:dyDescent="0.25">
      <c r="B56" s="20"/>
      <c r="C56" s="20" t="s">
        <v>122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spans="2:19" x14ac:dyDescent="0.25">
      <c r="B57" s="20" t="s">
        <v>2</v>
      </c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27" t="s">
        <v>45</v>
      </c>
    </row>
    <row r="58" spans="2:19" x14ac:dyDescent="0.25">
      <c r="B58" s="20"/>
      <c r="C58" s="20" t="s">
        <v>116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7"/>
    </row>
    <row r="59" spans="2:19" x14ac:dyDescent="0.25">
      <c r="B59" s="20" t="s">
        <v>1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27" t="s">
        <v>45</v>
      </c>
    </row>
    <row r="60" spans="2:19" x14ac:dyDescent="0.25">
      <c r="B60" s="20"/>
      <c r="C60" s="20" t="s">
        <v>114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spans="2:19" x14ac:dyDescent="0.25">
      <c r="B61" s="20" t="s">
        <v>2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27" t="s">
        <v>45</v>
      </c>
    </row>
    <row r="62" spans="2:19" x14ac:dyDescent="0.25">
      <c r="B62" s="20"/>
      <c r="C62" s="20" t="s">
        <v>188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7"/>
    </row>
    <row r="63" spans="2:19" x14ac:dyDescent="0.25">
      <c r="B63" s="20" t="s">
        <v>2</v>
      </c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27" t="s">
        <v>45</v>
      </c>
    </row>
    <row r="64" spans="2:19" x14ac:dyDescent="0.25">
      <c r="B64" s="20"/>
      <c r="C64" s="20" t="s">
        <v>23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2:19" x14ac:dyDescent="0.25">
      <c r="B65" s="20" t="s">
        <v>2</v>
      </c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27" t="s">
        <v>45</v>
      </c>
    </row>
    <row r="66" spans="2:19" x14ac:dyDescent="0.25">
      <c r="B66" s="20"/>
      <c r="C66" s="20" t="s">
        <v>24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spans="2:19" x14ac:dyDescent="0.25">
      <c r="B67" s="20" t="s">
        <v>2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27" t="s">
        <v>45</v>
      </c>
    </row>
    <row r="68" spans="2:19" x14ac:dyDescent="0.25">
      <c r="B68" s="20"/>
      <c r="C68" s="20" t="s">
        <v>25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spans="2:19" x14ac:dyDescent="0.25">
      <c r="B69" s="20" t="s">
        <v>2</v>
      </c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27" t="s">
        <v>45</v>
      </c>
    </row>
    <row r="70" spans="2:19" x14ac:dyDescent="0.25">
      <c r="B70" s="20"/>
      <c r="C70" s="20" t="s">
        <v>155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</row>
    <row r="71" spans="2:19" x14ac:dyDescent="0.25">
      <c r="B71" s="20" t="s">
        <v>2</v>
      </c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27" t="s">
        <v>45</v>
      </c>
    </row>
    <row r="72" spans="2:19" x14ac:dyDescent="0.25">
      <c r="B72" s="20"/>
      <c r="C72" s="20" t="s">
        <v>156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</row>
    <row r="73" spans="2:19" x14ac:dyDescent="0.25">
      <c r="B73" s="20" t="s">
        <v>2</v>
      </c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27" t="s">
        <v>45</v>
      </c>
    </row>
    <row r="74" spans="2:19" x14ac:dyDescent="0.25">
      <c r="B74" s="20"/>
      <c r="C74" s="20" t="s">
        <v>26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2:19" x14ac:dyDescent="0.25">
      <c r="B75" s="20" t="s">
        <v>2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27" t="s">
        <v>45</v>
      </c>
    </row>
    <row r="76" spans="2:19" x14ac:dyDescent="0.25">
      <c r="B76" s="20"/>
      <c r="C76" s="20" t="s">
        <v>157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</row>
    <row r="77" spans="2:19" x14ac:dyDescent="0.25">
      <c r="B77" s="20" t="s">
        <v>2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27" t="s">
        <v>45</v>
      </c>
    </row>
    <row r="78" spans="2:19" x14ac:dyDescent="0.25">
      <c r="B78" s="20"/>
      <c r="C78" s="20" t="s">
        <v>27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</row>
    <row r="79" spans="2:19" x14ac:dyDescent="0.25">
      <c r="B79" s="20" t="s">
        <v>2</v>
      </c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27" t="s">
        <v>45</v>
      </c>
    </row>
    <row r="80" spans="2:19" x14ac:dyDescent="0.25">
      <c r="B80" s="20"/>
      <c r="C80" s="20" t="s">
        <v>28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2:19" x14ac:dyDescent="0.25">
      <c r="B81" s="20" t="s">
        <v>2</v>
      </c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27" t="s">
        <v>45</v>
      </c>
    </row>
    <row r="82" spans="2:19" x14ac:dyDescent="0.25">
      <c r="B82" s="20"/>
      <c r="C82" s="20" t="s">
        <v>29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2:19" x14ac:dyDescent="0.25">
      <c r="B83" s="20" t="s">
        <v>2</v>
      </c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27" t="s">
        <v>45</v>
      </c>
    </row>
    <row r="84" spans="2:19" x14ac:dyDescent="0.25">
      <c r="B84" s="20"/>
      <c r="C84" s="20" t="s">
        <v>30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2:19" x14ac:dyDescent="0.25">
      <c r="B85" s="20" t="s">
        <v>2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27" t="s">
        <v>45</v>
      </c>
    </row>
    <row r="86" spans="2:19" x14ac:dyDescent="0.25">
      <c r="B86" s="20"/>
      <c r="C86" s="20" t="s">
        <v>31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2:19" x14ac:dyDescent="0.25">
      <c r="B87" s="20" t="s">
        <v>2</v>
      </c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27" t="s">
        <v>45</v>
      </c>
    </row>
    <row r="88" spans="2:19" x14ac:dyDescent="0.25">
      <c r="B88" s="20"/>
      <c r="C88" s="20" t="s">
        <v>32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</row>
    <row r="89" spans="2:19" x14ac:dyDescent="0.25">
      <c r="B89" s="20" t="s">
        <v>2</v>
      </c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27" t="s">
        <v>45</v>
      </c>
    </row>
    <row r="90" spans="2:19" x14ac:dyDescent="0.25">
      <c r="B90" s="20"/>
      <c r="C90" s="24" t="s">
        <v>33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2:19" x14ac:dyDescent="0.25">
      <c r="B91" s="20" t="s">
        <v>2</v>
      </c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27" t="s">
        <v>45</v>
      </c>
    </row>
    <row r="92" spans="2:19" x14ac:dyDescent="0.25">
      <c r="B92" s="20"/>
      <c r="C92" s="20" t="s">
        <v>158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2:19" x14ac:dyDescent="0.25">
      <c r="B93" s="20" t="s">
        <v>2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27" t="s">
        <v>45</v>
      </c>
    </row>
    <row r="94" spans="2:19" x14ac:dyDescent="0.25">
      <c r="B94" s="20"/>
      <c r="C94" s="20" t="s">
        <v>159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2:19" x14ac:dyDescent="0.25">
      <c r="B95" s="20" t="s">
        <v>2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27" t="s">
        <v>45</v>
      </c>
    </row>
    <row r="96" spans="2:19" x14ac:dyDescent="0.25">
      <c r="B96" s="20"/>
      <c r="C96" s="24" t="s">
        <v>160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2:19" x14ac:dyDescent="0.25">
      <c r="B97" s="20" t="s">
        <v>2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27" t="s">
        <v>45</v>
      </c>
    </row>
    <row r="98" spans="2:19" x14ac:dyDescent="0.25">
      <c r="B98" s="20"/>
      <c r="C98" s="24" t="s">
        <v>167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7"/>
    </row>
    <row r="99" spans="2:19" x14ac:dyDescent="0.25">
      <c r="B99" s="20" t="s">
        <v>2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27" t="s">
        <v>45</v>
      </c>
    </row>
    <row r="100" spans="2:19" x14ac:dyDescent="0.25">
      <c r="B100" s="20"/>
      <c r="C100" s="24" t="s">
        <v>168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7"/>
    </row>
    <row r="101" spans="2:19" x14ac:dyDescent="0.25">
      <c r="B101" s="46" t="s">
        <v>2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28" t="s">
        <v>45</v>
      </c>
    </row>
    <row r="102" spans="2:19" x14ac:dyDescent="0.25">
      <c r="B102" s="20"/>
      <c r="C102" s="24" t="s">
        <v>169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7"/>
    </row>
    <row r="103" spans="2:19" x14ac:dyDescent="0.25">
      <c r="B103" s="46" t="s">
        <v>2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28" t="s">
        <v>45</v>
      </c>
    </row>
    <row r="104" spans="2:19" x14ac:dyDescent="0.25">
      <c r="B104" s="20"/>
      <c r="C104" s="24" t="s">
        <v>170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7"/>
    </row>
    <row r="105" spans="2:19" x14ac:dyDescent="0.25">
      <c r="B105" s="46" t="s">
        <v>2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28" t="s">
        <v>45</v>
      </c>
    </row>
    <row r="106" spans="2:19" x14ac:dyDescent="0.25">
      <c r="B106" s="20"/>
      <c r="C106" s="36" t="s">
        <v>113</v>
      </c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27"/>
    </row>
    <row r="107" spans="2:19" x14ac:dyDescent="0.25">
      <c r="B107" s="20" t="s">
        <v>2</v>
      </c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27" t="s">
        <v>45</v>
      </c>
    </row>
    <row r="108" spans="2:19" x14ac:dyDescent="0.25">
      <c r="B108" s="20"/>
      <c r="C108" s="36" t="s">
        <v>124</v>
      </c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27"/>
    </row>
    <row r="109" spans="2:19" x14ac:dyDescent="0.25">
      <c r="B109" s="20" t="s">
        <v>1</v>
      </c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27" t="s">
        <v>45</v>
      </c>
    </row>
    <row r="110" spans="2:19" x14ac:dyDescent="0.25">
      <c r="B110" s="20"/>
      <c r="C110" s="36" t="s">
        <v>115</v>
      </c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27"/>
    </row>
    <row r="111" spans="2:19" x14ac:dyDescent="0.25">
      <c r="B111" s="20" t="s">
        <v>2</v>
      </c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27" t="s">
        <v>45</v>
      </c>
    </row>
    <row r="112" spans="2:19" x14ac:dyDescent="0.25">
      <c r="B112" s="20"/>
      <c r="C112" s="36" t="s">
        <v>150</v>
      </c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27"/>
    </row>
    <row r="113" spans="1:24" x14ac:dyDescent="0.25">
      <c r="B113" s="20" t="s">
        <v>2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27" t="s">
        <v>45</v>
      </c>
    </row>
    <row r="114" spans="1:24" x14ac:dyDescent="0.25">
      <c r="A114" s="11" t="s">
        <v>18</v>
      </c>
    </row>
    <row r="122" spans="1:24" x14ac:dyDescent="0.25"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</row>
    <row r="123" spans="1:24" x14ac:dyDescent="0.25"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</row>
    <row r="124" spans="1:24" x14ac:dyDescent="0.25"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26"/>
    </row>
  </sheetData>
  <mergeCells count="56">
    <mergeCell ref="C21:R21"/>
    <mergeCell ref="C23:R23"/>
    <mergeCell ref="C25:R25"/>
    <mergeCell ref="C99:R99"/>
    <mergeCell ref="C101:R101"/>
    <mergeCell ref="C41:R41"/>
    <mergeCell ref="C43:R43"/>
    <mergeCell ref="C27:R27"/>
    <mergeCell ref="C75:R75"/>
    <mergeCell ref="C77:R77"/>
    <mergeCell ref="C79:R79"/>
    <mergeCell ref="C37:R37"/>
    <mergeCell ref="C113:R113"/>
    <mergeCell ref="C9:R9"/>
    <mergeCell ref="C11:R11"/>
    <mergeCell ref="C16:R16"/>
    <mergeCell ref="C57:R57"/>
    <mergeCell ref="C13:R13"/>
    <mergeCell ref="C15:R15"/>
    <mergeCell ref="C17:R17"/>
    <mergeCell ref="C19:R19"/>
    <mergeCell ref="C14:R14"/>
    <mergeCell ref="C81:R81"/>
    <mergeCell ref="C83:R83"/>
    <mergeCell ref="C71:R71"/>
    <mergeCell ref="C51:R51"/>
    <mergeCell ref="C63:R63"/>
    <mergeCell ref="C73:R73"/>
    <mergeCell ref="C7:R7"/>
    <mergeCell ref="C61:R61"/>
    <mergeCell ref="C65:R65"/>
    <mergeCell ref="C67:R67"/>
    <mergeCell ref="C69:R69"/>
    <mergeCell ref="C53:R53"/>
    <mergeCell ref="C31:R31"/>
    <mergeCell ref="C33:R33"/>
    <mergeCell ref="C55:R55"/>
    <mergeCell ref="C59:R59"/>
    <mergeCell ref="C29:R29"/>
    <mergeCell ref="C39:R39"/>
    <mergeCell ref="C35:R35"/>
    <mergeCell ref="C45:R45"/>
    <mergeCell ref="C47:R47"/>
    <mergeCell ref="C49:R49"/>
    <mergeCell ref="C85:R85"/>
    <mergeCell ref="C87:R87"/>
    <mergeCell ref="C89:R89"/>
    <mergeCell ref="C103:R103"/>
    <mergeCell ref="C105:R105"/>
    <mergeCell ref="C109:R109"/>
    <mergeCell ref="C111:R111"/>
    <mergeCell ref="C91:R91"/>
    <mergeCell ref="C93:R93"/>
    <mergeCell ref="C95:R95"/>
    <mergeCell ref="C97:R97"/>
    <mergeCell ref="C107:R107"/>
  </mergeCells>
  <dataValidations count="2">
    <dataValidation showInputMessage="1" showErrorMessage="1" sqref="C108:R108 C110:R110 C112:R112 C98:R98 C100:R100 C102:R102 C104:R104 C106:R106 C40:R40 C42:R42 C26:R26"/>
    <dataValidation showDropDown="1" showInputMessage="1" showErrorMessage="1" sqref="C20:R20 C22:R22 C24:R24"/>
  </dataValidations>
  <hyperlinks>
    <hyperlink ref="A1" location="Sommaire!A1" display="retour sommaire"/>
    <hyperlink ref="A114" location="leviers!A1" display="retour en haut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calculs_leviers!$B$3:$B$4</xm:f>
          </x14:formula1>
          <xm:sqref>C113:R113 C13:R13 C11:R11 C57:R57 C31:R31 C33:R33 C35:R35 C105:R105 C107:R107 C65:R65 C67:R67 C69:R69 C71:R71 C73:R73 C75:R75 C77:R77 C79:R79 C81:R81 C83:R83 C85:R85 C87:R87 C89:R89 C91:R91 C93:R93 C95:R95 C43:R43 C61:R61 C63:R63 C111:R111 C7:R7 C9:R9 C15:R15 C17:R17 C19:R19 C21:R21 C23:R23 C97:R97 C99:R99 C101:R101 C103:R103 C39:R39 C41:R41 C25:R25 C27:R27</xm:sqref>
        </x14:dataValidation>
        <x14:dataValidation type="list" showInputMessage="1" showErrorMessage="1">
          <x14:formula1>
            <xm:f>calculs_leviers!$R$3:$R$6</xm:f>
          </x14:formula1>
          <xm:sqref>C29:R29</xm:sqref>
        </x14:dataValidation>
        <x14:dataValidation type="list" showInputMessage="1" showErrorMessage="1">
          <x14:formula1>
            <xm:f>calculs_leviers!$V$3:$V$6</xm:f>
          </x14:formula1>
          <xm:sqref>C37:R37</xm:sqref>
        </x14:dataValidation>
        <x14:dataValidation type="list" allowBlank="1" showInputMessage="1" showErrorMessage="1">
          <x14:formula1>
            <xm:f>calculs_leviers!$Y$3:$Y$6</xm:f>
          </x14:formula1>
          <xm:sqref>C45:R45 C47:R47 C49:R49 C51:R51 C53:R53 C109:R109 C55:R55</xm:sqref>
        </x14:dataValidation>
        <x14:dataValidation type="list" showInputMessage="1" showErrorMessage="1">
          <x14:formula1>
            <xm:f>calculs_leviers!$L$3:$L$6</xm:f>
          </x14:formula1>
          <xm:sqref>C59:R59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0000"/>
  </sheetPr>
  <dimension ref="A1:E33"/>
  <sheetViews>
    <sheetView zoomScale="85" zoomScaleNormal="85" workbookViewId="0">
      <selection activeCell="C32" sqref="C32"/>
    </sheetView>
  </sheetViews>
  <sheetFormatPr baseColWidth="10" defaultRowHeight="15" x14ac:dyDescent="0.25"/>
  <cols>
    <col min="2" max="4" width="17.28515625" customWidth="1"/>
    <col min="5" max="5" width="14.85546875" customWidth="1"/>
  </cols>
  <sheetData>
    <row r="1" spans="1:1" x14ac:dyDescent="0.25">
      <c r="A1" s="11" t="s">
        <v>11</v>
      </c>
    </row>
    <row r="31" spans="2:5" x14ac:dyDescent="0.25">
      <c r="B31" s="39" t="s">
        <v>130</v>
      </c>
      <c r="C31" s="39" t="s">
        <v>133</v>
      </c>
      <c r="D31" s="40" t="s">
        <v>138</v>
      </c>
      <c r="E31" s="40" t="s">
        <v>137</v>
      </c>
    </row>
    <row r="32" spans="2:5" x14ac:dyDescent="0.25">
      <c r="B32" s="39">
        <v>54</v>
      </c>
      <c r="C32" s="39">
        <f>calculs_leviers!E37</f>
        <v>216</v>
      </c>
      <c r="D32" s="40">
        <f>calculs_leviers!D37</f>
        <v>0</v>
      </c>
      <c r="E32" s="41">
        <f>calculs_leviers!F37</f>
        <v>0</v>
      </c>
    </row>
    <row r="33" spans="2:2" x14ac:dyDescent="0.25">
      <c r="B33" t="s">
        <v>146</v>
      </c>
    </row>
  </sheetData>
  <hyperlinks>
    <hyperlink ref="A1" location="Sommaire!A1" display="retour sommair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B2:Z37"/>
  <sheetViews>
    <sheetView workbookViewId="0">
      <selection activeCell="A5" sqref="A5"/>
    </sheetView>
  </sheetViews>
  <sheetFormatPr baseColWidth="10" defaultRowHeight="15" x14ac:dyDescent="0.25"/>
  <cols>
    <col min="2" max="2" width="26.42578125" customWidth="1"/>
  </cols>
  <sheetData>
    <row r="2" spans="2:26" x14ac:dyDescent="0.25">
      <c r="B2" t="s">
        <v>39</v>
      </c>
      <c r="C2" t="s">
        <v>41</v>
      </c>
      <c r="F2" t="s">
        <v>39</v>
      </c>
      <c r="G2" t="s">
        <v>41</v>
      </c>
      <c r="I2" t="s">
        <v>47</v>
      </c>
      <c r="J2" t="s">
        <v>41</v>
      </c>
      <c r="L2" t="s">
        <v>72</v>
      </c>
      <c r="M2" t="s">
        <v>41</v>
      </c>
      <c r="O2" t="s">
        <v>76</v>
      </c>
      <c r="R2" t="s">
        <v>93</v>
      </c>
      <c r="V2" t="s">
        <v>100</v>
      </c>
      <c r="Y2" t="s">
        <v>105</v>
      </c>
    </row>
    <row r="3" spans="2:26" x14ac:dyDescent="0.25">
      <c r="B3" s="10" t="s">
        <v>40</v>
      </c>
      <c r="C3">
        <v>4</v>
      </c>
      <c r="F3" s="10" t="s">
        <v>40</v>
      </c>
      <c r="G3">
        <v>4</v>
      </c>
      <c r="I3" s="10" t="s">
        <v>48</v>
      </c>
      <c r="J3">
        <v>4</v>
      </c>
      <c r="L3" s="10" t="s">
        <v>73</v>
      </c>
      <c r="M3">
        <v>4</v>
      </c>
      <c r="O3" s="10" t="s">
        <v>77</v>
      </c>
      <c r="P3">
        <v>4</v>
      </c>
      <c r="R3" s="10" t="s">
        <v>94</v>
      </c>
      <c r="S3">
        <v>1</v>
      </c>
      <c r="T3" s="27" t="s">
        <v>97</v>
      </c>
      <c r="V3" s="10" t="s">
        <v>123</v>
      </c>
      <c r="W3">
        <v>4</v>
      </c>
      <c r="Y3" s="10" t="s">
        <v>106</v>
      </c>
      <c r="Z3">
        <v>4</v>
      </c>
    </row>
    <row r="4" spans="2:26" x14ac:dyDescent="0.25">
      <c r="B4" s="10" t="s">
        <v>35</v>
      </c>
      <c r="C4">
        <v>0</v>
      </c>
      <c r="F4" s="10" t="s">
        <v>34</v>
      </c>
      <c r="G4">
        <v>3</v>
      </c>
      <c r="I4" s="10" t="s">
        <v>49</v>
      </c>
      <c r="J4">
        <v>3</v>
      </c>
      <c r="L4" s="10" t="s">
        <v>74</v>
      </c>
      <c r="M4">
        <v>3</v>
      </c>
      <c r="O4" s="10" t="s">
        <v>78</v>
      </c>
      <c r="P4">
        <v>3</v>
      </c>
      <c r="R4" s="10" t="s">
        <v>95</v>
      </c>
      <c r="S4">
        <v>2</v>
      </c>
      <c r="V4" s="10" t="s">
        <v>101</v>
      </c>
      <c r="W4">
        <v>3</v>
      </c>
      <c r="Y4" s="10" t="s">
        <v>102</v>
      </c>
      <c r="Z4">
        <v>3</v>
      </c>
    </row>
    <row r="5" spans="2:26" x14ac:dyDescent="0.25">
      <c r="F5" s="10" t="s">
        <v>42</v>
      </c>
      <c r="G5">
        <v>2</v>
      </c>
      <c r="I5" s="10" t="s">
        <v>50</v>
      </c>
      <c r="J5">
        <v>2</v>
      </c>
      <c r="L5" s="10" t="s">
        <v>36</v>
      </c>
      <c r="M5">
        <v>2</v>
      </c>
      <c r="O5" s="10" t="s">
        <v>79</v>
      </c>
      <c r="P5">
        <v>2</v>
      </c>
      <c r="R5" s="10" t="s">
        <v>96</v>
      </c>
      <c r="S5">
        <v>3</v>
      </c>
      <c r="V5" s="10" t="s">
        <v>125</v>
      </c>
      <c r="W5">
        <v>2</v>
      </c>
      <c r="Y5" s="10" t="s">
        <v>103</v>
      </c>
      <c r="Z5">
        <v>2</v>
      </c>
    </row>
    <row r="6" spans="2:26" x14ac:dyDescent="0.25">
      <c r="F6" s="10" t="s">
        <v>35</v>
      </c>
      <c r="G6">
        <v>0</v>
      </c>
      <c r="I6" s="10" t="s">
        <v>51</v>
      </c>
      <c r="J6">
        <v>1</v>
      </c>
      <c r="L6" s="10" t="s">
        <v>75</v>
      </c>
      <c r="M6">
        <v>1</v>
      </c>
      <c r="O6" s="10" t="s">
        <v>80</v>
      </c>
      <c r="P6">
        <v>1</v>
      </c>
      <c r="R6" s="10" t="s">
        <v>75</v>
      </c>
      <c r="S6">
        <v>4</v>
      </c>
      <c r="V6" s="10" t="s">
        <v>126</v>
      </c>
      <c r="W6">
        <v>1</v>
      </c>
      <c r="Y6" s="10" t="s">
        <v>107</v>
      </c>
      <c r="Z6">
        <v>1</v>
      </c>
    </row>
    <row r="15" spans="2:26" x14ac:dyDescent="0.25">
      <c r="D15" t="s">
        <v>129</v>
      </c>
      <c r="E15" t="s">
        <v>127</v>
      </c>
      <c r="F15" t="s">
        <v>128</v>
      </c>
    </row>
    <row r="16" spans="2:26" x14ac:dyDescent="0.25">
      <c r="C16" t="s">
        <v>120</v>
      </c>
      <c r="D16" t="s">
        <v>120</v>
      </c>
    </row>
    <row r="17" spans="2:4" x14ac:dyDescent="0.25">
      <c r="B17" s="10" t="s">
        <v>40</v>
      </c>
      <c r="C17">
        <f>COUNTIF(leviers!$B$6:$R$113,calculs_leviers!B17)</f>
        <v>0</v>
      </c>
      <c r="D17">
        <f>C17*G3</f>
        <v>0</v>
      </c>
    </row>
    <row r="18" spans="2:4" x14ac:dyDescent="0.25">
      <c r="B18" s="10" t="s">
        <v>34</v>
      </c>
      <c r="C18">
        <f>COUNTIF(leviers!$B$6:$R$113,calculs_leviers!B18)</f>
        <v>0</v>
      </c>
      <c r="D18">
        <f t="shared" ref="D18:D20" si="0">C18*G4</f>
        <v>0</v>
      </c>
    </row>
    <row r="19" spans="2:4" x14ac:dyDescent="0.25">
      <c r="B19" s="10" t="s">
        <v>42</v>
      </c>
      <c r="C19">
        <f>COUNTIF(leviers!$B$6:$R$113,calculs_leviers!B19)</f>
        <v>0</v>
      </c>
      <c r="D19">
        <f t="shared" si="0"/>
        <v>0</v>
      </c>
    </row>
    <row r="20" spans="2:4" x14ac:dyDescent="0.25">
      <c r="B20" s="10" t="s">
        <v>35</v>
      </c>
      <c r="C20">
        <f>COUNTIF(leviers!$B$6:$R$113,calculs_leviers!B20)</f>
        <v>0</v>
      </c>
      <c r="D20">
        <f t="shared" si="0"/>
        <v>0</v>
      </c>
    </row>
    <row r="21" spans="2:4" x14ac:dyDescent="0.25">
      <c r="B21" s="10" t="s">
        <v>94</v>
      </c>
      <c r="C21">
        <f>COUNTIF(leviers!$B$6:$R$113,calculs_leviers!B21)</f>
        <v>0</v>
      </c>
      <c r="D21">
        <f>C21*S3</f>
        <v>0</v>
      </c>
    </row>
    <row r="22" spans="2:4" x14ac:dyDescent="0.25">
      <c r="B22" s="10" t="s">
        <v>95</v>
      </c>
      <c r="C22">
        <f>COUNTIF(leviers!$B$6:$R$113,calculs_leviers!B22)</f>
        <v>0</v>
      </c>
      <c r="D22">
        <f t="shared" ref="D22:D24" si="1">C22*S4</f>
        <v>0</v>
      </c>
    </row>
    <row r="23" spans="2:4" x14ac:dyDescent="0.25">
      <c r="B23" s="10" t="s">
        <v>96</v>
      </c>
      <c r="C23">
        <f>COUNTIF(leviers!$B$6:$R$113,calculs_leviers!B23)</f>
        <v>0</v>
      </c>
      <c r="D23">
        <f t="shared" si="1"/>
        <v>0</v>
      </c>
    </row>
    <row r="24" spans="2:4" x14ac:dyDescent="0.25">
      <c r="B24" s="10" t="s">
        <v>75</v>
      </c>
      <c r="C24">
        <f>COUNTIF(leviers!$B$6:$R$113,calculs_leviers!B24)</f>
        <v>0</v>
      </c>
      <c r="D24">
        <f t="shared" si="1"/>
        <v>0</v>
      </c>
    </row>
    <row r="25" spans="2:4" x14ac:dyDescent="0.25">
      <c r="B25" s="10" t="str">
        <f>V3</f>
        <v>Mensuelle même avant sortie</v>
      </c>
      <c r="C25">
        <f>COUNTIF(leviers!$B$6:$R$113,calculs_leviers!B25)</f>
        <v>0</v>
      </c>
      <c r="D25">
        <f>C25*W3</f>
        <v>0</v>
      </c>
    </row>
    <row r="26" spans="2:4" x14ac:dyDescent="0.25">
      <c r="B26" s="10" t="str">
        <f t="shared" ref="B26:B28" si="2">V4</f>
        <v>Mensuelle après sortie</v>
      </c>
      <c r="C26">
        <f>COUNTIF(leviers!$B$6:$R$113,calculs_leviers!B26)</f>
        <v>0</v>
      </c>
      <c r="D26">
        <f t="shared" ref="D26:D28" si="3">C26*W4</f>
        <v>0</v>
      </c>
    </row>
    <row r="27" spans="2:4" x14ac:dyDescent="0.25">
      <c r="B27" s="10" t="str">
        <f t="shared" si="2"/>
        <v>Trimestrielle avec ou sans sortie</v>
      </c>
      <c r="C27">
        <f>COUNTIF(leviers!$B$6:$R$113,calculs_leviers!B27)</f>
        <v>0</v>
      </c>
      <c r="D27">
        <f t="shared" si="3"/>
        <v>0</v>
      </c>
    </row>
    <row r="28" spans="2:4" x14ac:dyDescent="0.25">
      <c r="B28" s="10" t="str">
        <f t="shared" si="2"/>
        <v>Semestrielle avec ou sans sortie</v>
      </c>
      <c r="C28">
        <f>COUNTIF(leviers!$B$6:$R$113,calculs_leviers!B28)</f>
        <v>0</v>
      </c>
      <c r="D28">
        <f t="shared" si="3"/>
        <v>0</v>
      </c>
    </row>
    <row r="29" spans="2:4" x14ac:dyDescent="0.25">
      <c r="B29" s="10" t="str">
        <f>Y3</f>
        <v>Mensuelle</v>
      </c>
      <c r="C29">
        <f>COUNTIF(leviers!$B$6:$R$113,calculs_leviers!B29)</f>
        <v>0</v>
      </c>
      <c r="D29">
        <f>C29*Z3</f>
        <v>0</v>
      </c>
    </row>
    <row r="30" spans="2:4" x14ac:dyDescent="0.25">
      <c r="B30" s="10" t="str">
        <f t="shared" ref="B30:B32" si="4">Y4</f>
        <v>Trimestrielle</v>
      </c>
      <c r="C30">
        <f>COUNTIF(leviers!$B$6:$R$113,calculs_leviers!B30)</f>
        <v>0</v>
      </c>
      <c r="D30">
        <f t="shared" ref="D30:D32" si="5">C30*Z4</f>
        <v>0</v>
      </c>
    </row>
    <row r="31" spans="2:4" x14ac:dyDescent="0.25">
      <c r="B31" s="10" t="str">
        <f t="shared" si="4"/>
        <v>Semestrielle</v>
      </c>
      <c r="C31">
        <f>COUNTIF(leviers!$B$6:$R$113,calculs_leviers!B31)</f>
        <v>0</v>
      </c>
      <c r="D31">
        <f t="shared" si="5"/>
        <v>0</v>
      </c>
    </row>
    <row r="32" spans="2:4" x14ac:dyDescent="0.25">
      <c r="B32" s="10" t="str">
        <f t="shared" si="4"/>
        <v>Annuelle et +</v>
      </c>
      <c r="C32">
        <f>COUNTIF(leviers!$B$6:$R$113,calculs_leviers!B32)</f>
        <v>0</v>
      </c>
      <c r="D32">
        <f t="shared" si="5"/>
        <v>0</v>
      </c>
    </row>
    <row r="33" spans="2:6" x14ac:dyDescent="0.25">
      <c r="B33" s="10" t="s">
        <v>73</v>
      </c>
      <c r="C33">
        <f>COUNTIF(leviers!$B$6:$R$113,calculs_leviers!B33)</f>
        <v>0</v>
      </c>
      <c r="D33">
        <f>C33*M3</f>
        <v>0</v>
      </c>
    </row>
    <row r="34" spans="2:6" x14ac:dyDescent="0.25">
      <c r="B34" s="10" t="s">
        <v>74</v>
      </c>
      <c r="C34">
        <f>COUNTIF(leviers!$B$6:$R$113,calculs_leviers!B34)</f>
        <v>0</v>
      </c>
      <c r="D34">
        <f t="shared" ref="D34:D36" si="6">C34*M4</f>
        <v>0</v>
      </c>
    </row>
    <row r="35" spans="2:6" x14ac:dyDescent="0.25">
      <c r="B35" s="10" t="s">
        <v>36</v>
      </c>
      <c r="C35">
        <f>COUNTIF(leviers!$B$6:$R$113,calculs_leviers!B35)</f>
        <v>0</v>
      </c>
      <c r="D35">
        <f t="shared" si="6"/>
        <v>0</v>
      </c>
    </row>
    <row r="36" spans="2:6" x14ac:dyDescent="0.25">
      <c r="B36" s="10" t="s">
        <v>75</v>
      </c>
      <c r="C36">
        <f>COUNTIF(leviers!$B$6:$R$113,calculs_leviers!B36)</f>
        <v>0</v>
      </c>
      <c r="D36">
        <f t="shared" si="6"/>
        <v>0</v>
      </c>
    </row>
    <row r="37" spans="2:6" x14ac:dyDescent="0.25">
      <c r="B37" s="10" t="s">
        <v>84</v>
      </c>
      <c r="C37">
        <f>SUM(C17:C36)</f>
        <v>0</v>
      </c>
      <c r="D37">
        <f>SUM(D17:D36)</f>
        <v>0</v>
      </c>
      <c r="E37">
        <f>54*C3</f>
        <v>216</v>
      </c>
      <c r="F37" s="38">
        <f>D37/E37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8" tint="0.79998168889431442"/>
  </sheetPr>
  <dimension ref="A1:K16"/>
  <sheetViews>
    <sheetView workbookViewId="0">
      <selection activeCell="A2" sqref="A2"/>
    </sheetView>
  </sheetViews>
  <sheetFormatPr baseColWidth="10" defaultRowHeight="15" x14ac:dyDescent="0.25"/>
  <cols>
    <col min="1" max="1" width="14.7109375" bestFit="1" customWidth="1"/>
    <col min="2" max="2" width="16.140625" customWidth="1"/>
    <col min="10" max="10" width="14.42578125" customWidth="1"/>
  </cols>
  <sheetData>
    <row r="1" spans="1:11" x14ac:dyDescent="0.25">
      <c r="A1" s="11" t="s">
        <v>11</v>
      </c>
    </row>
    <row r="3" spans="1:11" x14ac:dyDescent="0.25">
      <c r="B3" s="10" t="s">
        <v>8</v>
      </c>
    </row>
    <row r="5" spans="1:11" x14ac:dyDescent="0.25">
      <c r="B5" s="5" t="s">
        <v>43</v>
      </c>
      <c r="C5" s="2"/>
      <c r="D5" s="2"/>
      <c r="E5" s="2"/>
      <c r="F5" s="2"/>
      <c r="G5" s="2"/>
      <c r="H5" s="2"/>
      <c r="I5" s="2"/>
      <c r="J5" s="2"/>
    </row>
    <row r="6" spans="1:11" x14ac:dyDescent="0.25">
      <c r="B6" s="1"/>
      <c r="C6" s="2"/>
      <c r="D6" s="2"/>
      <c r="E6" s="2"/>
      <c r="F6" s="2"/>
      <c r="G6" s="2"/>
      <c r="H6" s="2"/>
      <c r="I6" s="2"/>
      <c r="J6" s="2"/>
    </row>
    <row r="7" spans="1:11" x14ac:dyDescent="0.25">
      <c r="B7" s="2"/>
      <c r="C7" s="2" t="s">
        <v>44</v>
      </c>
      <c r="D7" s="2"/>
      <c r="E7" s="2"/>
      <c r="F7" s="2"/>
      <c r="G7" s="2"/>
      <c r="H7" s="2"/>
      <c r="I7" s="2"/>
      <c r="J7" s="2"/>
    </row>
    <row r="8" spans="1:11" x14ac:dyDescent="0.25">
      <c r="B8" s="2" t="s">
        <v>2</v>
      </c>
      <c r="C8" s="55"/>
      <c r="D8" s="55"/>
      <c r="E8" s="55"/>
      <c r="F8" s="55"/>
      <c r="G8" s="55"/>
      <c r="H8" s="55"/>
      <c r="I8" s="55"/>
      <c r="J8" s="55"/>
      <c r="K8" s="27" t="s">
        <v>45</v>
      </c>
    </row>
    <row r="9" spans="1:11" x14ac:dyDescent="0.25">
      <c r="B9" s="2"/>
      <c r="C9" s="3" t="s">
        <v>140</v>
      </c>
      <c r="D9" s="2"/>
      <c r="E9" s="2"/>
      <c r="F9" s="2"/>
      <c r="G9" s="2"/>
      <c r="H9" s="2"/>
      <c r="I9" s="2"/>
      <c r="J9" s="2"/>
    </row>
    <row r="10" spans="1:11" x14ac:dyDescent="0.25">
      <c r="B10" s="2" t="s">
        <v>2</v>
      </c>
      <c r="C10" s="55"/>
      <c r="D10" s="55"/>
      <c r="E10" s="55"/>
      <c r="F10" s="55"/>
      <c r="G10" s="55"/>
      <c r="H10" s="55"/>
      <c r="I10" s="55"/>
      <c r="J10" s="55"/>
      <c r="K10" s="27" t="s">
        <v>45</v>
      </c>
    </row>
    <row r="11" spans="1:11" x14ac:dyDescent="0.25">
      <c r="B11" s="2"/>
      <c r="C11" s="2" t="s">
        <v>38</v>
      </c>
      <c r="D11" s="2"/>
      <c r="E11" s="2"/>
      <c r="F11" s="2"/>
      <c r="G11" s="2"/>
      <c r="H11" s="2"/>
      <c r="I11" s="2"/>
      <c r="J11" s="2"/>
    </row>
    <row r="12" spans="1:11" x14ac:dyDescent="0.25">
      <c r="B12" s="2" t="s">
        <v>2</v>
      </c>
      <c r="C12" s="55"/>
      <c r="D12" s="55"/>
      <c r="E12" s="55"/>
      <c r="F12" s="55"/>
      <c r="G12" s="55"/>
      <c r="H12" s="55"/>
      <c r="I12" s="55"/>
      <c r="J12" s="55"/>
      <c r="K12" s="27" t="s">
        <v>45</v>
      </c>
    </row>
    <row r="13" spans="1:11" x14ac:dyDescent="0.25">
      <c r="B13" s="2"/>
      <c r="C13" s="2" t="s">
        <v>37</v>
      </c>
      <c r="D13" s="2"/>
      <c r="E13" s="2"/>
      <c r="F13" s="2"/>
      <c r="G13" s="2"/>
      <c r="H13" s="2"/>
      <c r="I13" s="2"/>
      <c r="J13" s="2"/>
    </row>
    <row r="14" spans="1:11" x14ac:dyDescent="0.25">
      <c r="B14" s="2" t="s">
        <v>2</v>
      </c>
      <c r="C14" s="55"/>
      <c r="D14" s="55"/>
      <c r="E14" s="55"/>
      <c r="F14" s="55"/>
      <c r="G14" s="55"/>
      <c r="H14" s="55"/>
      <c r="I14" s="55"/>
      <c r="J14" s="55"/>
      <c r="K14" s="27" t="s">
        <v>45</v>
      </c>
    </row>
    <row r="15" spans="1:11" x14ac:dyDescent="0.25">
      <c r="B15" s="2"/>
      <c r="C15" s="6" t="s">
        <v>3</v>
      </c>
      <c r="D15" s="4"/>
      <c r="E15" s="4"/>
      <c r="F15" s="4"/>
      <c r="G15" s="4"/>
      <c r="H15" s="4"/>
      <c r="I15" s="4"/>
      <c r="J15" s="4"/>
    </row>
    <row r="16" spans="1:11" x14ac:dyDescent="0.25">
      <c r="B16" s="2" t="s">
        <v>2</v>
      </c>
      <c r="C16" s="55"/>
      <c r="D16" s="55"/>
      <c r="E16" s="55"/>
      <c r="F16" s="55"/>
      <c r="G16" s="55"/>
      <c r="H16" s="55"/>
      <c r="I16" s="55"/>
      <c r="J16" s="55"/>
      <c r="K16" s="27" t="s">
        <v>45</v>
      </c>
    </row>
  </sheetData>
  <dataConsolidate/>
  <mergeCells count="5">
    <mergeCell ref="C16:J16"/>
    <mergeCell ref="C8:J8"/>
    <mergeCell ref="C10:J10"/>
    <mergeCell ref="C12:J12"/>
    <mergeCell ref="C14:J14"/>
  </mergeCells>
  <hyperlinks>
    <hyperlink ref="A1" location="Sommaire!A1" display="retour sommair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calculs!$B$3:$B$4</xm:f>
          </x14:formula1>
          <xm:sqref>C8:J8</xm:sqref>
        </x14:dataValidation>
        <x14:dataValidation type="list" allowBlank="1" showInputMessage="1" showErrorMessage="1">
          <x14:formula1>
            <xm:f>calculs!$B$3:$B$4</xm:f>
          </x14:formula1>
          <xm:sqref>C16:J16 C14:J14 C12:J12 C10:J10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79998168889431442"/>
  </sheetPr>
  <dimension ref="A1:K18"/>
  <sheetViews>
    <sheetView workbookViewId="0">
      <selection activeCell="A4" sqref="A4"/>
    </sheetView>
  </sheetViews>
  <sheetFormatPr baseColWidth="10" defaultRowHeight="15" x14ac:dyDescent="0.25"/>
  <cols>
    <col min="1" max="1" width="14.7109375" bestFit="1" customWidth="1"/>
    <col min="2" max="2" width="11.42578125" customWidth="1"/>
    <col min="10" max="10" width="21" customWidth="1"/>
  </cols>
  <sheetData>
    <row r="1" spans="1:11" x14ac:dyDescent="0.25">
      <c r="A1" s="11" t="s">
        <v>11</v>
      </c>
    </row>
    <row r="3" spans="1:11" x14ac:dyDescent="0.25">
      <c r="B3" s="10" t="s">
        <v>12</v>
      </c>
    </row>
    <row r="5" spans="1:11" x14ac:dyDescent="0.25">
      <c r="A5" s="25"/>
      <c r="B5" s="7" t="s">
        <v>4</v>
      </c>
      <c r="C5" s="8"/>
      <c r="D5" s="8"/>
      <c r="E5" s="8"/>
      <c r="F5" s="8"/>
      <c r="G5" s="8"/>
      <c r="H5" s="8"/>
      <c r="I5" s="8"/>
      <c r="J5" s="8"/>
    </row>
    <row r="6" spans="1:11" x14ac:dyDescent="0.25">
      <c r="A6" s="25"/>
      <c r="B6" s="8"/>
      <c r="C6" s="8"/>
      <c r="D6" s="8"/>
      <c r="E6" s="8"/>
      <c r="F6" s="8"/>
      <c r="G6" s="8"/>
      <c r="H6" s="8"/>
      <c r="I6" s="8"/>
      <c r="J6" s="8"/>
    </row>
    <row r="7" spans="1:11" ht="14.45" customHeight="1" x14ac:dyDescent="0.25">
      <c r="A7" s="25"/>
      <c r="B7" s="8"/>
      <c r="C7" s="8" t="s">
        <v>6</v>
      </c>
      <c r="D7" s="8"/>
      <c r="E7" s="8"/>
      <c r="F7" s="8"/>
      <c r="G7" s="8"/>
      <c r="H7" s="8"/>
      <c r="I7" s="8"/>
      <c r="J7" s="8"/>
    </row>
    <row r="8" spans="1:11" x14ac:dyDescent="0.25">
      <c r="A8" s="25"/>
      <c r="B8" s="8" t="s">
        <v>1</v>
      </c>
      <c r="C8" s="56"/>
      <c r="D8" s="56"/>
      <c r="E8" s="56"/>
      <c r="F8" s="56"/>
      <c r="G8" s="56"/>
      <c r="H8" s="56"/>
      <c r="I8" s="56"/>
      <c r="J8" s="56"/>
      <c r="K8" s="27" t="s">
        <v>45</v>
      </c>
    </row>
    <row r="9" spans="1:11" x14ac:dyDescent="0.25">
      <c r="A9" s="25"/>
      <c r="B9" s="8"/>
      <c r="C9" s="8" t="s">
        <v>53</v>
      </c>
      <c r="D9" s="8"/>
      <c r="E9" s="8"/>
      <c r="F9" s="8"/>
      <c r="G9" s="8"/>
      <c r="H9" s="8"/>
      <c r="I9" s="8"/>
      <c r="J9" s="8"/>
    </row>
    <row r="10" spans="1:11" x14ac:dyDescent="0.25">
      <c r="A10" s="25"/>
      <c r="B10" s="8" t="s">
        <v>1</v>
      </c>
      <c r="C10" s="56"/>
      <c r="D10" s="56"/>
      <c r="E10" s="56"/>
      <c r="F10" s="56"/>
      <c r="G10" s="56"/>
      <c r="H10" s="56"/>
      <c r="I10" s="56"/>
      <c r="J10" s="56"/>
      <c r="K10" s="27" t="s">
        <v>45</v>
      </c>
    </row>
    <row r="11" spans="1:11" x14ac:dyDescent="0.25">
      <c r="A11" s="25"/>
      <c r="B11" s="8"/>
      <c r="C11" s="47" t="s">
        <v>174</v>
      </c>
      <c r="D11" s="42"/>
      <c r="E11" s="42"/>
      <c r="F11" s="42"/>
      <c r="G11" s="42"/>
      <c r="H11" s="42"/>
      <c r="I11" s="42"/>
      <c r="J11" s="42"/>
      <c r="K11" s="27"/>
    </row>
    <row r="12" spans="1:11" x14ac:dyDescent="0.25">
      <c r="A12" s="25"/>
      <c r="B12" s="8" t="s">
        <v>1</v>
      </c>
      <c r="C12" s="56"/>
      <c r="D12" s="56"/>
      <c r="E12" s="56"/>
      <c r="F12" s="56"/>
      <c r="G12" s="56"/>
      <c r="H12" s="56"/>
      <c r="I12" s="56"/>
      <c r="J12" s="56"/>
      <c r="K12" s="27" t="s">
        <v>45</v>
      </c>
    </row>
    <row r="13" spans="1:11" x14ac:dyDescent="0.25">
      <c r="A13" s="25"/>
      <c r="B13" s="8"/>
      <c r="C13" s="8" t="s">
        <v>161</v>
      </c>
      <c r="D13" s="8"/>
      <c r="E13" s="8"/>
      <c r="F13" s="8"/>
      <c r="G13" s="8"/>
      <c r="H13" s="8"/>
      <c r="I13" s="8"/>
      <c r="J13" s="8"/>
    </row>
    <row r="14" spans="1:11" x14ac:dyDescent="0.25">
      <c r="A14" s="25"/>
      <c r="B14" s="8" t="s">
        <v>1</v>
      </c>
      <c r="C14" s="56"/>
      <c r="D14" s="56"/>
      <c r="E14" s="56"/>
      <c r="F14" s="56"/>
      <c r="G14" s="56"/>
      <c r="H14" s="56"/>
      <c r="I14" s="56"/>
      <c r="J14" s="56"/>
      <c r="K14" s="27" t="s">
        <v>45</v>
      </c>
    </row>
    <row r="15" spans="1:11" x14ac:dyDescent="0.25">
      <c r="A15" s="25"/>
      <c r="B15" s="8"/>
      <c r="C15" s="8" t="s">
        <v>162</v>
      </c>
      <c r="D15" s="8"/>
      <c r="E15" s="8"/>
      <c r="F15" s="8"/>
      <c r="G15" s="8"/>
      <c r="H15" s="8"/>
      <c r="I15" s="8"/>
      <c r="J15" s="8"/>
    </row>
    <row r="16" spans="1:11" x14ac:dyDescent="0.25">
      <c r="A16" s="25"/>
      <c r="B16" s="8" t="s">
        <v>1</v>
      </c>
      <c r="C16" s="56"/>
      <c r="D16" s="56"/>
      <c r="E16" s="56"/>
      <c r="F16" s="56"/>
      <c r="G16" s="56"/>
      <c r="H16" s="56"/>
      <c r="I16" s="56"/>
      <c r="J16" s="56"/>
      <c r="K16" s="27" t="s">
        <v>45</v>
      </c>
    </row>
    <row r="17" spans="1:11" x14ac:dyDescent="0.25">
      <c r="A17" s="25"/>
      <c r="B17" s="8"/>
      <c r="C17" s="8" t="s">
        <v>46</v>
      </c>
      <c r="D17" s="8"/>
      <c r="E17" s="8"/>
      <c r="F17" s="8"/>
      <c r="G17" s="8"/>
      <c r="H17" s="8"/>
      <c r="I17" s="8"/>
      <c r="J17" s="8"/>
    </row>
    <row r="18" spans="1:11" x14ac:dyDescent="0.25">
      <c r="A18" s="25"/>
      <c r="B18" s="8" t="s">
        <v>1</v>
      </c>
      <c r="C18" s="56"/>
      <c r="D18" s="56"/>
      <c r="E18" s="56"/>
      <c r="F18" s="56"/>
      <c r="G18" s="56"/>
      <c r="H18" s="56"/>
      <c r="I18" s="56"/>
      <c r="J18" s="56"/>
      <c r="K18" s="27" t="s">
        <v>45</v>
      </c>
    </row>
  </sheetData>
  <mergeCells count="6">
    <mergeCell ref="C16:J16"/>
    <mergeCell ref="C8:J8"/>
    <mergeCell ref="C10:J10"/>
    <mergeCell ref="C14:J14"/>
    <mergeCell ref="C18:J18"/>
    <mergeCell ref="C12:J12"/>
  </mergeCells>
  <dataValidations count="1">
    <dataValidation showInputMessage="1" showErrorMessage="1" sqref="C11:J11"/>
  </dataValidations>
  <hyperlinks>
    <hyperlink ref="A1" location="Sommaire!A1" display="retour sommair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calculs!$F$3:$F$6</xm:f>
          </x14:formula1>
          <xm:sqref>C8:J8 C18:J18 C14:J14 C16:J16 C10:J10 C12:J12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7" tint="0.79998168889431442"/>
  </sheetPr>
  <dimension ref="A1:S29"/>
  <sheetViews>
    <sheetView workbookViewId="0">
      <selection activeCell="A3" sqref="A3"/>
    </sheetView>
  </sheetViews>
  <sheetFormatPr baseColWidth="10" defaultRowHeight="15" x14ac:dyDescent="0.25"/>
  <cols>
    <col min="1" max="1" width="14.7109375" bestFit="1" customWidth="1"/>
    <col min="2" max="2" width="10.7109375" customWidth="1"/>
    <col min="13" max="13" width="12.85546875" customWidth="1"/>
    <col min="14" max="18" width="4.140625" customWidth="1"/>
  </cols>
  <sheetData>
    <row r="1" spans="1:19" x14ac:dyDescent="0.25">
      <c r="A1" s="11" t="s">
        <v>11</v>
      </c>
    </row>
    <row r="3" spans="1:19" x14ac:dyDescent="0.25">
      <c r="B3" s="10" t="s">
        <v>14</v>
      </c>
    </row>
    <row r="5" spans="1:19" x14ac:dyDescent="0.25">
      <c r="A5" s="15"/>
      <c r="B5" s="12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9" x14ac:dyDescent="0.25">
      <c r="A6" s="15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9" x14ac:dyDescent="0.25">
      <c r="A7" s="15"/>
      <c r="B7" s="13"/>
      <c r="C7" s="13" t="s">
        <v>141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9" x14ac:dyDescent="0.25">
      <c r="A8" s="15"/>
      <c r="B8" s="13" t="s">
        <v>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27" t="s">
        <v>45</v>
      </c>
    </row>
    <row r="9" spans="1:19" x14ac:dyDescent="0.25">
      <c r="A9" s="15"/>
      <c r="B9" s="13"/>
      <c r="C9" s="13" t="s">
        <v>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9" x14ac:dyDescent="0.25">
      <c r="A10" s="15"/>
      <c r="B10" s="13" t="s">
        <v>1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27" t="s">
        <v>45</v>
      </c>
    </row>
    <row r="11" spans="1:19" x14ac:dyDescent="0.25">
      <c r="A11" s="15"/>
      <c r="B11" s="13"/>
      <c r="C11" s="13" t="s">
        <v>54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9" x14ac:dyDescent="0.25">
      <c r="A12" s="16"/>
      <c r="B12" s="13" t="s">
        <v>1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27" t="s">
        <v>45</v>
      </c>
    </row>
    <row r="13" spans="1:19" x14ac:dyDescent="0.25">
      <c r="A13" s="16"/>
      <c r="B13" s="13"/>
      <c r="C13" s="49" t="s">
        <v>175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27"/>
    </row>
    <row r="14" spans="1:19" x14ac:dyDescent="0.25">
      <c r="A14" s="16"/>
      <c r="B14" s="13" t="s">
        <v>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27" t="s">
        <v>45</v>
      </c>
    </row>
    <row r="15" spans="1:19" x14ac:dyDescent="0.25">
      <c r="A15" s="16"/>
      <c r="B15" s="13"/>
      <c r="C15" s="49" t="s">
        <v>176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27"/>
    </row>
    <row r="16" spans="1:19" x14ac:dyDescent="0.25">
      <c r="A16" s="16"/>
      <c r="B16" s="13" t="s">
        <v>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27" t="s">
        <v>45</v>
      </c>
    </row>
    <row r="17" spans="1:19" x14ac:dyDescent="0.25">
      <c r="A17" s="15"/>
      <c r="B17" s="13"/>
      <c r="C17" s="13" t="s">
        <v>55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9" x14ac:dyDescent="0.25">
      <c r="A18" s="15"/>
      <c r="B18" s="13" t="s">
        <v>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27" t="s">
        <v>45</v>
      </c>
    </row>
    <row r="19" spans="1:19" x14ac:dyDescent="0.25">
      <c r="A19" s="15"/>
      <c r="B19" s="13"/>
      <c r="C19" s="13" t="s">
        <v>142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9" x14ac:dyDescent="0.25">
      <c r="A20" s="15"/>
      <c r="B20" s="13" t="s">
        <v>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28" t="s">
        <v>45</v>
      </c>
    </row>
    <row r="28" spans="1:19" x14ac:dyDescent="0.25">
      <c r="K28" s="29"/>
    </row>
    <row r="29" spans="1:19" x14ac:dyDescent="0.25">
      <c r="K29" s="29"/>
    </row>
  </sheetData>
  <mergeCells count="7">
    <mergeCell ref="C10:R10"/>
    <mergeCell ref="C12:R12"/>
    <mergeCell ref="C18:R18"/>
    <mergeCell ref="C20:R20"/>
    <mergeCell ref="C8:R8"/>
    <mergeCell ref="C14:R14"/>
    <mergeCell ref="C16:R16"/>
  </mergeCells>
  <dataValidations count="1">
    <dataValidation showInputMessage="1" showErrorMessage="1" sqref="C13:R13 D15:R15 C15"/>
  </dataValidations>
  <hyperlinks>
    <hyperlink ref="A1" location="Sommaire!A1" display="retour sommair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calculs!$F$3:$F$6</xm:f>
          </x14:formula1>
          <xm:sqref>C10:R10 C20:R20 C18:R18 C12:R12 C14:R14</xm:sqref>
        </x14:dataValidation>
        <x14:dataValidation type="list" allowBlank="1" showInputMessage="1" showErrorMessage="1">
          <x14:formula1>
            <xm:f>calculs!$I$3:$I$6</xm:f>
          </x14:formula1>
          <xm:sqref>C8:R8</xm:sqref>
        </x14:dataValidation>
        <x14:dataValidation type="list" showInputMessage="1" showErrorMessage="1">
          <x14:formula1>
            <xm:f>calculs!$R$3:$R$6</xm:f>
          </x14:formula1>
          <xm:sqref>C16:R16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6" tint="-0.249977111117893"/>
  </sheetPr>
  <dimension ref="A1:S17"/>
  <sheetViews>
    <sheetView workbookViewId="0">
      <selection activeCell="A2" sqref="A2"/>
    </sheetView>
  </sheetViews>
  <sheetFormatPr baseColWidth="10" defaultRowHeight="15" x14ac:dyDescent="0.25"/>
  <cols>
    <col min="1" max="1" width="14.7109375" bestFit="1" customWidth="1"/>
    <col min="2" max="2" width="12.140625" customWidth="1"/>
    <col min="12" max="12" width="12.42578125" customWidth="1"/>
    <col min="13" max="13" width="12.5703125" customWidth="1"/>
    <col min="14" max="18" width="5.140625" customWidth="1"/>
  </cols>
  <sheetData>
    <row r="1" spans="1:19" x14ac:dyDescent="0.25">
      <c r="A1" s="11" t="s">
        <v>11</v>
      </c>
    </row>
    <row r="3" spans="1:19" x14ac:dyDescent="0.25">
      <c r="B3" s="10" t="s">
        <v>15</v>
      </c>
    </row>
    <row r="5" spans="1:19" x14ac:dyDescent="0.25">
      <c r="A5" s="15"/>
      <c r="B5" s="17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x14ac:dyDescent="0.25">
      <c r="A6" s="15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9" x14ac:dyDescent="0.25">
      <c r="B7" s="18"/>
      <c r="C7" s="18" t="s">
        <v>67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9" x14ac:dyDescent="0.25">
      <c r="B8" s="18" t="s">
        <v>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27" t="s">
        <v>45</v>
      </c>
    </row>
    <row r="9" spans="1:19" x14ac:dyDescent="0.25">
      <c r="B9" s="18"/>
      <c r="C9" s="18" t="s">
        <v>59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9" x14ac:dyDescent="0.25">
      <c r="B10" s="18" t="s">
        <v>1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27" t="s">
        <v>45</v>
      </c>
    </row>
    <row r="11" spans="1:19" x14ac:dyDescent="0.25">
      <c r="B11" s="18"/>
      <c r="C11" s="18" t="s">
        <v>58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9" x14ac:dyDescent="0.25">
      <c r="B12" s="18" t="s">
        <v>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27" t="s">
        <v>45</v>
      </c>
    </row>
    <row r="13" spans="1:19" x14ac:dyDescent="0.25">
      <c r="B13" s="18"/>
      <c r="C13" s="18" t="s">
        <v>60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9" x14ac:dyDescent="0.25">
      <c r="B14" s="18" t="s">
        <v>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27" t="s">
        <v>45</v>
      </c>
    </row>
    <row r="15" spans="1:19" x14ac:dyDescent="0.25">
      <c r="B15" s="18"/>
      <c r="C15" s="18" t="s">
        <v>135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9" x14ac:dyDescent="0.25">
      <c r="B16" s="18" t="s">
        <v>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27" t="s">
        <v>45</v>
      </c>
    </row>
    <row r="17" spans="1:1" x14ac:dyDescent="0.25">
      <c r="A17" s="11"/>
    </row>
  </sheetData>
  <mergeCells count="5">
    <mergeCell ref="C8:R8"/>
    <mergeCell ref="C16:R16"/>
    <mergeCell ref="C14:R14"/>
    <mergeCell ref="C12:R12"/>
    <mergeCell ref="C10:R10"/>
  </mergeCells>
  <hyperlinks>
    <hyperlink ref="A1" location="Sommaire!A1" display="retour sommair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calculs!$F$3:$F$6</xm:f>
          </x14:formula1>
          <xm:sqref>C8:R8 C10:R10 C12:R12 C14:R14</xm:sqref>
        </x14:dataValidation>
        <x14:dataValidation type="list" showInputMessage="1" showErrorMessage="1">
          <x14:formula1>
            <xm:f>calculs!$I$3:$I$6</xm:f>
          </x14:formula1>
          <xm:sqref>C16:R16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8" tint="0.39997558519241921"/>
  </sheetPr>
  <dimension ref="A1:S17"/>
  <sheetViews>
    <sheetView workbookViewId="0">
      <selection activeCell="A2" sqref="A2"/>
    </sheetView>
  </sheetViews>
  <sheetFormatPr baseColWidth="10" defaultRowHeight="15" x14ac:dyDescent="0.25"/>
  <cols>
    <col min="1" max="1" width="14.7109375" bestFit="1" customWidth="1"/>
    <col min="2" max="2" width="11.7109375" customWidth="1"/>
    <col min="11" max="13" width="13.7109375" customWidth="1"/>
    <col min="14" max="18" width="4.140625" customWidth="1"/>
  </cols>
  <sheetData>
    <row r="1" spans="1:19" x14ac:dyDescent="0.25">
      <c r="A1" s="11" t="s">
        <v>11</v>
      </c>
    </row>
    <row r="3" spans="1:19" x14ac:dyDescent="0.25">
      <c r="B3" s="10" t="s">
        <v>16</v>
      </c>
    </row>
    <row r="5" spans="1:19" x14ac:dyDescent="0.25">
      <c r="A5" s="14"/>
      <c r="B5" s="19" t="s">
        <v>65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x14ac:dyDescent="0.25">
      <c r="A6" s="14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x14ac:dyDescent="0.25">
      <c r="A7" s="14"/>
      <c r="B7" s="20"/>
      <c r="C7" s="20" t="s">
        <v>61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9" x14ac:dyDescent="0.25">
      <c r="A8" s="14"/>
      <c r="B8" s="20" t="s">
        <v>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27" t="s">
        <v>45</v>
      </c>
    </row>
    <row r="9" spans="1:19" x14ac:dyDescent="0.25">
      <c r="B9" s="20"/>
      <c r="C9" s="20" t="s">
        <v>62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9" x14ac:dyDescent="0.25">
      <c r="B10" s="20" t="s">
        <v>1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27" t="s">
        <v>45</v>
      </c>
    </row>
    <row r="11" spans="1:19" x14ac:dyDescent="0.25">
      <c r="B11" s="20"/>
      <c r="C11" s="20" t="s">
        <v>63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9" x14ac:dyDescent="0.25">
      <c r="B12" s="20" t="s">
        <v>1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27" t="s">
        <v>45</v>
      </c>
    </row>
    <row r="13" spans="1:19" x14ac:dyDescent="0.25">
      <c r="B13" s="20"/>
      <c r="C13" s="20" t="s">
        <v>66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1:19" x14ac:dyDescent="0.25">
      <c r="B14" s="20" t="s">
        <v>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27" t="s">
        <v>45</v>
      </c>
    </row>
    <row r="15" spans="1:19" x14ac:dyDescent="0.25">
      <c r="B15" s="20"/>
      <c r="C15" s="20" t="s">
        <v>136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9" x14ac:dyDescent="0.25">
      <c r="B16" s="20" t="s">
        <v>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27" t="s">
        <v>45</v>
      </c>
    </row>
    <row r="17" spans="1:1" x14ac:dyDescent="0.25">
      <c r="A17" s="11"/>
    </row>
  </sheetData>
  <mergeCells count="5">
    <mergeCell ref="C10:R10"/>
    <mergeCell ref="C12:R12"/>
    <mergeCell ref="C14:R14"/>
    <mergeCell ref="C8:R8"/>
    <mergeCell ref="C16:R16"/>
  </mergeCells>
  <hyperlinks>
    <hyperlink ref="A1" location="Sommaire!A1" display="retour sommaire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calculs!$F$3:$F$6</xm:f>
          </x14:formula1>
          <xm:sqref>C8:R8 C10:R10 C12:R12 C14:R14</xm:sqref>
        </x14:dataValidation>
        <x14:dataValidation type="list" showInputMessage="1" showErrorMessage="1">
          <x14:formula1>
            <xm:f>calculs!$I$3:$I$6</xm:f>
          </x14:formula1>
          <xm:sqref>C16:R16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7" tint="-0.249977111117893"/>
  </sheetPr>
  <dimension ref="A1:S18"/>
  <sheetViews>
    <sheetView workbookViewId="0">
      <selection activeCell="A2" sqref="A2"/>
    </sheetView>
  </sheetViews>
  <sheetFormatPr baseColWidth="10" defaultRowHeight="15" x14ac:dyDescent="0.25"/>
  <cols>
    <col min="1" max="1" width="14.7109375" bestFit="1" customWidth="1"/>
    <col min="2" max="2" width="15.42578125" customWidth="1"/>
    <col min="10" max="14" width="6.42578125" customWidth="1"/>
    <col min="15" max="18" width="1.85546875" customWidth="1"/>
  </cols>
  <sheetData>
    <row r="1" spans="1:19" x14ac:dyDescent="0.25">
      <c r="A1" s="11" t="s">
        <v>11</v>
      </c>
    </row>
    <row r="3" spans="1:19" x14ac:dyDescent="0.25">
      <c r="B3" s="10" t="s">
        <v>131</v>
      </c>
    </row>
    <row r="4" spans="1:19" x14ac:dyDescent="0.25">
      <c r="B4" s="10"/>
    </row>
    <row r="5" spans="1:19" x14ac:dyDescent="0.25">
      <c r="B5" s="22" t="s">
        <v>21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9" x14ac:dyDescent="0.25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x14ac:dyDescent="0.25">
      <c r="B7" s="22"/>
      <c r="C7" s="23" t="s">
        <v>19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9" x14ac:dyDescent="0.25">
      <c r="B8" s="23" t="s">
        <v>2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27" t="s">
        <v>45</v>
      </c>
    </row>
    <row r="9" spans="1:19" x14ac:dyDescent="0.25">
      <c r="B9" s="23"/>
      <c r="C9" s="23" t="s">
        <v>20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19" x14ac:dyDescent="0.25">
      <c r="B10" s="23" t="s">
        <v>2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27" t="s">
        <v>45</v>
      </c>
    </row>
    <row r="11" spans="1:19" x14ac:dyDescent="0.25">
      <c r="B11" s="23"/>
      <c r="C11" s="23" t="s">
        <v>69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19" x14ac:dyDescent="0.25">
      <c r="B12" s="23" t="s">
        <v>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27" t="s">
        <v>45</v>
      </c>
    </row>
    <row r="13" spans="1:19" x14ac:dyDescent="0.25">
      <c r="B13" s="23"/>
      <c r="C13" s="23" t="s">
        <v>143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9" x14ac:dyDescent="0.25">
      <c r="B14" s="23" t="s">
        <v>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27" t="s">
        <v>45</v>
      </c>
    </row>
    <row r="15" spans="1:19" x14ac:dyDescent="0.25">
      <c r="B15" s="23"/>
      <c r="C15" s="51" t="s">
        <v>182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27"/>
    </row>
    <row r="16" spans="1:19" x14ac:dyDescent="0.25">
      <c r="B16" s="23" t="s">
        <v>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27" t="s">
        <v>45</v>
      </c>
    </row>
    <row r="17" spans="2:19" x14ac:dyDescent="0.25">
      <c r="B17" s="23"/>
      <c r="C17" s="23" t="s">
        <v>70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9" x14ac:dyDescent="0.25">
      <c r="B18" s="23" t="s">
        <v>1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27" t="s">
        <v>45</v>
      </c>
    </row>
  </sheetData>
  <mergeCells count="6">
    <mergeCell ref="C12:R12"/>
    <mergeCell ref="C14:R14"/>
    <mergeCell ref="C18:R18"/>
    <mergeCell ref="C8:R8"/>
    <mergeCell ref="C10:R10"/>
    <mergeCell ref="C16:R16"/>
  </mergeCells>
  <dataValidations count="1">
    <dataValidation showInputMessage="1" showErrorMessage="1" sqref="D15:R15 C15"/>
  </dataValidations>
  <hyperlinks>
    <hyperlink ref="A1" location="Sommaire!A1" display="retour sommaire"/>
  </hyperlink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calculs!$B$3:$B$4</xm:f>
          </x14:formula1>
          <xm:sqref>C8:R8 C10:R10</xm:sqref>
        </x14:dataValidation>
        <x14:dataValidation type="list" showInputMessage="1" showErrorMessage="1">
          <x14:formula1>
            <xm:f>calculs!$F$3:$F$6</xm:f>
          </x14:formula1>
          <xm:sqref>C12:R12</xm:sqref>
        </x14:dataValidation>
        <x14:dataValidation type="list" showInputMessage="1" showErrorMessage="1">
          <x14:formula1>
            <xm:f>calculs!$L$3:$L$6</xm:f>
          </x14:formula1>
          <xm:sqref>C14:R14</xm:sqref>
        </x14:dataValidation>
        <x14:dataValidation type="list" showInputMessage="1" showErrorMessage="1">
          <x14:formula1>
            <xm:f>calculs!$O$3:$O$6</xm:f>
          </x14:formula1>
          <xm:sqref>C18:R18</xm:sqref>
        </x14:dataValidation>
        <x14:dataValidation type="list" showInputMessage="1" showErrorMessage="1">
          <x14:formula1>
            <xm:f>calculs!$U$3:$U$6</xm:f>
          </x14:formula1>
          <xm:sqref>C16:R16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W32"/>
  <sheetViews>
    <sheetView topLeftCell="A16" workbookViewId="0">
      <selection activeCell="L29" sqref="A28:L29"/>
    </sheetView>
  </sheetViews>
  <sheetFormatPr baseColWidth="10" defaultRowHeight="15" x14ac:dyDescent="0.25"/>
  <cols>
    <col min="2" max="3" width="17.42578125" customWidth="1"/>
    <col min="4" max="4" width="6.7109375" customWidth="1"/>
    <col min="7" max="7" width="13.7109375" bestFit="1" customWidth="1"/>
    <col min="8" max="8" width="5.28515625" customWidth="1"/>
    <col min="10" max="10" width="15.140625" bestFit="1" customWidth="1"/>
    <col min="11" max="11" width="11.42578125" customWidth="1"/>
    <col min="13" max="13" width="15.42578125" customWidth="1"/>
    <col min="16" max="16" width="15.28515625" bestFit="1" customWidth="1"/>
  </cols>
  <sheetData>
    <row r="1" spans="1:23" x14ac:dyDescent="0.25">
      <c r="I1" t="s">
        <v>52</v>
      </c>
      <c r="L1" t="s">
        <v>71</v>
      </c>
    </row>
    <row r="2" spans="1:23" x14ac:dyDescent="0.25">
      <c r="B2" t="s">
        <v>39</v>
      </c>
      <c r="C2" t="s">
        <v>41</v>
      </c>
      <c r="F2" t="s">
        <v>39</v>
      </c>
      <c r="G2" t="s">
        <v>41</v>
      </c>
      <c r="I2" t="s">
        <v>47</v>
      </c>
      <c r="J2" t="s">
        <v>41</v>
      </c>
      <c r="L2" t="s">
        <v>72</v>
      </c>
      <c r="M2" t="s">
        <v>41</v>
      </c>
      <c r="O2" t="s">
        <v>76</v>
      </c>
      <c r="R2" t="s">
        <v>177</v>
      </c>
      <c r="U2" t="s">
        <v>183</v>
      </c>
    </row>
    <row r="3" spans="1:23" x14ac:dyDescent="0.25">
      <c r="B3" s="10" t="s">
        <v>40</v>
      </c>
      <c r="C3">
        <v>4</v>
      </c>
      <c r="F3" s="10" t="s">
        <v>40</v>
      </c>
      <c r="G3">
        <v>4</v>
      </c>
      <c r="I3" s="10" t="s">
        <v>48</v>
      </c>
      <c r="J3">
        <v>4</v>
      </c>
      <c r="L3" s="10" t="s">
        <v>73</v>
      </c>
      <c r="M3">
        <v>4</v>
      </c>
      <c r="O3" s="10" t="s">
        <v>77</v>
      </c>
      <c r="P3">
        <v>4</v>
      </c>
      <c r="R3" s="10" t="s">
        <v>178</v>
      </c>
      <c r="S3">
        <v>4</v>
      </c>
      <c r="U3" s="10" t="s">
        <v>184</v>
      </c>
      <c r="V3">
        <v>1</v>
      </c>
    </row>
    <row r="4" spans="1:23" x14ac:dyDescent="0.25">
      <c r="B4" s="10" t="s">
        <v>35</v>
      </c>
      <c r="C4">
        <v>0</v>
      </c>
      <c r="F4" s="10" t="s">
        <v>34</v>
      </c>
      <c r="G4">
        <v>3</v>
      </c>
      <c r="I4" s="10" t="s">
        <v>49</v>
      </c>
      <c r="J4">
        <v>3</v>
      </c>
      <c r="L4" s="10" t="s">
        <v>74</v>
      </c>
      <c r="M4">
        <v>3</v>
      </c>
      <c r="O4" s="10" t="s">
        <v>78</v>
      </c>
      <c r="P4">
        <v>3</v>
      </c>
      <c r="R4" s="10" t="s">
        <v>179</v>
      </c>
      <c r="S4">
        <v>3</v>
      </c>
      <c r="U4" s="10" t="s">
        <v>185</v>
      </c>
      <c r="V4">
        <v>2</v>
      </c>
    </row>
    <row r="5" spans="1:23" x14ac:dyDescent="0.25">
      <c r="F5" s="10" t="s">
        <v>42</v>
      </c>
      <c r="G5">
        <v>2</v>
      </c>
      <c r="I5" s="10" t="s">
        <v>50</v>
      </c>
      <c r="J5">
        <v>2</v>
      </c>
      <c r="L5" s="10" t="s">
        <v>36</v>
      </c>
      <c r="M5">
        <v>2</v>
      </c>
      <c r="O5" s="10" t="s">
        <v>79</v>
      </c>
      <c r="P5">
        <v>2</v>
      </c>
      <c r="R5" s="10" t="s">
        <v>180</v>
      </c>
      <c r="S5">
        <v>2</v>
      </c>
      <c r="U5" s="10" t="s">
        <v>186</v>
      </c>
      <c r="V5">
        <v>3</v>
      </c>
    </row>
    <row r="6" spans="1:23" x14ac:dyDescent="0.25">
      <c r="F6" s="10" t="s">
        <v>35</v>
      </c>
      <c r="G6">
        <v>1</v>
      </c>
      <c r="I6" s="10" t="s">
        <v>51</v>
      </c>
      <c r="J6">
        <v>1</v>
      </c>
      <c r="L6" s="10" t="s">
        <v>75</v>
      </c>
      <c r="M6">
        <v>1</v>
      </c>
      <c r="O6" s="10" t="s">
        <v>80</v>
      </c>
      <c r="P6">
        <v>1</v>
      </c>
      <c r="R6" s="10" t="s">
        <v>181</v>
      </c>
      <c r="S6">
        <v>1</v>
      </c>
      <c r="U6" s="10" t="s">
        <v>187</v>
      </c>
      <c r="V6">
        <v>4</v>
      </c>
    </row>
    <row r="12" spans="1:23" x14ac:dyDescent="0.25">
      <c r="C12" s="31" t="s">
        <v>82</v>
      </c>
      <c r="G12" s="31" t="s">
        <v>82</v>
      </c>
      <c r="K12" s="31" t="s">
        <v>82</v>
      </c>
      <c r="O12" s="31" t="s">
        <v>82</v>
      </c>
      <c r="S12" s="31" t="s">
        <v>82</v>
      </c>
      <c r="W12" s="31" t="s">
        <v>82</v>
      </c>
    </row>
    <row r="13" spans="1:23" x14ac:dyDescent="0.25">
      <c r="B13" t="s">
        <v>81</v>
      </c>
      <c r="C13" t="s">
        <v>81</v>
      </c>
      <c r="F13" t="s">
        <v>83</v>
      </c>
      <c r="G13" t="s">
        <v>83</v>
      </c>
      <c r="J13" t="s">
        <v>85</v>
      </c>
      <c r="K13" t="str">
        <f>J13</f>
        <v>Actualisation infra-annuelle</v>
      </c>
      <c r="N13" t="s">
        <v>86</v>
      </c>
      <c r="O13" t="str">
        <f>N13</f>
        <v>Actualisation Recettes</v>
      </c>
      <c r="R13" t="s">
        <v>87</v>
      </c>
      <c r="S13" t="str">
        <f>R13</f>
        <v>Actualisation Charges</v>
      </c>
      <c r="V13" t="s">
        <v>88</v>
      </c>
      <c r="W13" t="str">
        <f>V13</f>
        <v>Mobilisation Ligne(s) Trés.</v>
      </c>
    </row>
    <row r="14" spans="1:23" x14ac:dyDescent="0.25">
      <c r="A14" t="str">
        <f>B3</f>
        <v>Oui</v>
      </c>
      <c r="B14">
        <f>COUNTIF(intro!$C$8:$C$16,A14)</f>
        <v>0</v>
      </c>
      <c r="C14">
        <f>B14*C3</f>
        <v>0</v>
      </c>
      <c r="E14" t="s">
        <v>40</v>
      </c>
      <c r="F14">
        <f>COUNTIF(ppt_initial!$B$6:$J$18,calculs!F3)</f>
        <v>0</v>
      </c>
      <c r="G14">
        <f>F14*$G$3/6*5</f>
        <v>0</v>
      </c>
      <c r="I14" t="s">
        <v>40</v>
      </c>
      <c r="J14">
        <f>COUNTIF(actu_infra!$B$6:$R$20,calculs!F3)</f>
        <v>0</v>
      </c>
      <c r="K14">
        <f>J14*$G$3/7*5</f>
        <v>0</v>
      </c>
      <c r="M14" t="s">
        <v>40</v>
      </c>
      <c r="N14">
        <f>COUNTIF(recettes!$B$6:$R$16,calculs!M14)</f>
        <v>0</v>
      </c>
      <c r="O14">
        <f>N14*$G$3</f>
        <v>0</v>
      </c>
      <c r="Q14" t="s">
        <v>40</v>
      </c>
      <c r="R14">
        <f>COUNTIF(charges!$B$6:$R$16,calculs!Q14)</f>
        <v>0</v>
      </c>
      <c r="S14">
        <f>R14*$G$3</f>
        <v>0</v>
      </c>
      <c r="U14" t="s">
        <v>40</v>
      </c>
      <c r="V14">
        <f>COUNTIF(LT!$B$6:$R$18,calculs!U14)</f>
        <v>0</v>
      </c>
      <c r="W14">
        <f>V14*$G$3/6*5</f>
        <v>0</v>
      </c>
    </row>
    <row r="15" spans="1:23" x14ac:dyDescent="0.25">
      <c r="A15" t="s">
        <v>35</v>
      </c>
      <c r="B15">
        <f>COUNTIF(intro!$C$8:$C$16,A15)</f>
        <v>0</v>
      </c>
      <c r="C15">
        <f>B15*C4</f>
        <v>0</v>
      </c>
      <c r="E15" t="s">
        <v>34</v>
      </c>
      <c r="F15">
        <f>COUNTIF(ppt_initial!$B$6:$J$18,calculs!F4)</f>
        <v>0</v>
      </c>
      <c r="G15">
        <f>F15*$G$4/6*5</f>
        <v>0</v>
      </c>
      <c r="I15" t="s">
        <v>34</v>
      </c>
      <c r="J15">
        <f>COUNTIF(actu_infra!$B$6:$R$20,calculs!F4)</f>
        <v>0</v>
      </c>
      <c r="K15">
        <f>J15*$G$4/7*5</f>
        <v>0</v>
      </c>
      <c r="M15" t="s">
        <v>34</v>
      </c>
      <c r="N15">
        <f>COUNTIF(recettes!$B$6:$R$16,calculs!M15)</f>
        <v>0</v>
      </c>
      <c r="O15">
        <f>N15*$G$4</f>
        <v>0</v>
      </c>
      <c r="Q15" t="s">
        <v>34</v>
      </c>
      <c r="R15">
        <f>COUNTIF(charges!$B$6:$R$16,calculs!Q15)</f>
        <v>0</v>
      </c>
      <c r="S15">
        <f>R15*$G$4</f>
        <v>0</v>
      </c>
      <c r="U15" t="s">
        <v>34</v>
      </c>
      <c r="V15">
        <f>COUNTIF(LT!$B$6:$R$18,calculs!U15)</f>
        <v>0</v>
      </c>
      <c r="W15">
        <f>V15*$G$4/6*5</f>
        <v>0</v>
      </c>
    </row>
    <row r="16" spans="1:23" x14ac:dyDescent="0.25">
      <c r="E16" t="s">
        <v>42</v>
      </c>
      <c r="F16">
        <f>COUNTIF(ppt_initial!$B$6:$J$18,calculs!F5)</f>
        <v>0</v>
      </c>
      <c r="G16">
        <f>F16*$G$5/6*5</f>
        <v>0</v>
      </c>
      <c r="I16" t="s">
        <v>42</v>
      </c>
      <c r="J16">
        <f>COUNTIF(actu_infra!$B$6:$R$20,calculs!F5)</f>
        <v>0</v>
      </c>
      <c r="K16">
        <f>J16*$G$5/7*5</f>
        <v>0</v>
      </c>
      <c r="M16" t="s">
        <v>42</v>
      </c>
      <c r="N16">
        <f>COUNTIF(recettes!$B$6:$R$16,calculs!M16)</f>
        <v>0</v>
      </c>
      <c r="O16">
        <f>N16*$G$5</f>
        <v>0</v>
      </c>
      <c r="Q16" t="s">
        <v>42</v>
      </c>
      <c r="R16">
        <f>COUNTIF(charges!$B$6:$R$16,calculs!Q16)</f>
        <v>0</v>
      </c>
      <c r="S16">
        <f>R16*$G$5</f>
        <v>0</v>
      </c>
      <c r="U16" t="s">
        <v>42</v>
      </c>
      <c r="V16">
        <f>COUNTIF(LT!$B$6:$R$18,calculs!U16)</f>
        <v>0</v>
      </c>
      <c r="W16">
        <f>V16*$G$5/6*5</f>
        <v>0</v>
      </c>
    </row>
    <row r="17" spans="1:23" x14ac:dyDescent="0.25">
      <c r="E17" t="s">
        <v>35</v>
      </c>
      <c r="F17">
        <f>COUNTIF(ppt_initial!$B$6:$J$18,calculs!F6)</f>
        <v>0</v>
      </c>
      <c r="G17">
        <f>F17*$G$6/6*5</f>
        <v>0</v>
      </c>
      <c r="I17" t="s">
        <v>35</v>
      </c>
      <c r="J17">
        <f>COUNTIF(actu_infra!$B$6:$R$20,calculs!F6)</f>
        <v>0</v>
      </c>
      <c r="K17">
        <f>J17*$G$6/7*5</f>
        <v>0</v>
      </c>
      <c r="M17" t="s">
        <v>35</v>
      </c>
      <c r="N17">
        <f>COUNTIF(recettes!$B$6:$R$16,calculs!M17)</f>
        <v>0</v>
      </c>
      <c r="O17">
        <f>N17*$G$6</f>
        <v>0</v>
      </c>
      <c r="Q17" t="s">
        <v>35</v>
      </c>
      <c r="R17">
        <f>COUNTIF(charges!$B$6:$R$16,calculs!Q17)</f>
        <v>0</v>
      </c>
      <c r="S17">
        <f>R17*$G$6</f>
        <v>0</v>
      </c>
      <c r="U17" t="s">
        <v>35</v>
      </c>
      <c r="V17">
        <f>COUNTIF(LT!$B$6:$R$18,calculs!U17)</f>
        <v>0</v>
      </c>
      <c r="W17">
        <f>V17*$G$6/6*5</f>
        <v>0</v>
      </c>
    </row>
    <row r="18" spans="1:23" x14ac:dyDescent="0.25">
      <c r="I18" t="s">
        <v>48</v>
      </c>
      <c r="J18">
        <f>COUNTIF(actu_infra!$B$6:$R$20,I18)</f>
        <v>0</v>
      </c>
      <c r="K18">
        <f>J18*$J$3/7*5</f>
        <v>0</v>
      </c>
      <c r="M18" t="s">
        <v>48</v>
      </c>
      <c r="N18">
        <f>COUNTIF(recettes!$B$6:$R$16,calculs!M18)</f>
        <v>0</v>
      </c>
      <c r="O18">
        <f>N18*$J$3</f>
        <v>0</v>
      </c>
      <c r="Q18" t="s">
        <v>48</v>
      </c>
      <c r="R18">
        <f>COUNTIF(charges!$B$6:$R$16,calculs!Q18)</f>
        <v>0</v>
      </c>
      <c r="S18">
        <f>R18*$J$3</f>
        <v>0</v>
      </c>
      <c r="U18" t="s">
        <v>73</v>
      </c>
      <c r="V18">
        <f>COUNTIF(LT!$B$6:$R$18,calculs!U18)</f>
        <v>0</v>
      </c>
      <c r="W18">
        <f>V18*M3/6*5</f>
        <v>0</v>
      </c>
    </row>
    <row r="19" spans="1:23" x14ac:dyDescent="0.25">
      <c r="I19" t="s">
        <v>49</v>
      </c>
      <c r="J19">
        <f>COUNTIF(actu_infra!$B$6:$R$20,I19)</f>
        <v>0</v>
      </c>
      <c r="K19">
        <f>J19*$J$4/7*5</f>
        <v>0</v>
      </c>
      <c r="M19" t="s">
        <v>49</v>
      </c>
      <c r="N19">
        <f>COUNTIF(recettes!$B$6:$R$16,calculs!M19)</f>
        <v>0</v>
      </c>
      <c r="O19">
        <f>N19*$J$4</f>
        <v>0</v>
      </c>
      <c r="Q19" t="s">
        <v>49</v>
      </c>
      <c r="R19">
        <f>COUNTIF(charges!$B$6:$R$16,calculs!Q19)</f>
        <v>0</v>
      </c>
      <c r="S19">
        <f>R19*$J$4</f>
        <v>0</v>
      </c>
      <c r="U19" t="s">
        <v>74</v>
      </c>
      <c r="V19">
        <f>COUNTIF(LT!$B$6:$R$18,calculs!U19)</f>
        <v>0</v>
      </c>
      <c r="W19">
        <f>V19*M4/6*5</f>
        <v>0</v>
      </c>
    </row>
    <row r="20" spans="1:23" x14ac:dyDescent="0.25">
      <c r="I20" t="s">
        <v>50</v>
      </c>
      <c r="J20">
        <f>COUNTIF(actu_infra!$B$6:$R$20,I20)</f>
        <v>0</v>
      </c>
      <c r="K20">
        <f>J20*$J$5/7*5</f>
        <v>0</v>
      </c>
      <c r="M20" t="s">
        <v>50</v>
      </c>
      <c r="N20">
        <f>COUNTIF(recettes!$B$6:$R$16,calculs!M20)</f>
        <v>0</v>
      </c>
      <c r="O20">
        <f>N20*$J$5</f>
        <v>0</v>
      </c>
      <c r="Q20" t="s">
        <v>50</v>
      </c>
      <c r="R20">
        <f>COUNTIF(charges!$B$6:$R$16,calculs!Q20)</f>
        <v>0</v>
      </c>
      <c r="S20">
        <f>R20*$J$5</f>
        <v>0</v>
      </c>
      <c r="U20" t="s">
        <v>36</v>
      </c>
      <c r="V20">
        <f>COUNTIF(LT!$B$6:$R$18,calculs!U20)</f>
        <v>0</v>
      </c>
      <c r="W20">
        <f>V20*M5/6*5</f>
        <v>0</v>
      </c>
    </row>
    <row r="21" spans="1:23" x14ac:dyDescent="0.25">
      <c r="I21" t="s">
        <v>51</v>
      </c>
      <c r="J21">
        <f>COUNTIF(actu_infra!$B$6:$R$20,I21)</f>
        <v>0</v>
      </c>
      <c r="K21">
        <f>J21*$J$6/7*5</f>
        <v>0</v>
      </c>
      <c r="M21" t="s">
        <v>51</v>
      </c>
      <c r="N21">
        <f>COUNTIF(recettes!$B$6:$R$16,calculs!M21)</f>
        <v>0</v>
      </c>
      <c r="O21">
        <f>N21*$J$6</f>
        <v>0</v>
      </c>
      <c r="Q21" t="s">
        <v>51</v>
      </c>
      <c r="R21">
        <f>COUNTIF(charges!$B$6:$R$16,calculs!Q21)</f>
        <v>0</v>
      </c>
      <c r="S21">
        <f>R21*$J$6</f>
        <v>0</v>
      </c>
      <c r="U21" t="s">
        <v>75</v>
      </c>
      <c r="V21">
        <f>COUNTIF(LT!$B$6:$R$18,calculs!U21)</f>
        <v>0</v>
      </c>
      <c r="W21">
        <f>V21*M6/6*5</f>
        <v>0</v>
      </c>
    </row>
    <row r="22" spans="1:23" x14ac:dyDescent="0.25">
      <c r="I22" s="50" t="s">
        <v>178</v>
      </c>
      <c r="J22">
        <f>COUNTIF(actu_infra!$B$6:$R$20,I22)</f>
        <v>0</v>
      </c>
      <c r="K22">
        <f>J22*S3/7*5</f>
        <v>0</v>
      </c>
      <c r="U22" t="s">
        <v>77</v>
      </c>
      <c r="V22">
        <f>COUNTIF(LT!$B$6:$R$18,calculs!U22)</f>
        <v>0</v>
      </c>
      <c r="W22">
        <f>V22*P3/6*5</f>
        <v>0</v>
      </c>
    </row>
    <row r="23" spans="1:23" x14ac:dyDescent="0.25">
      <c r="I23" s="50" t="s">
        <v>179</v>
      </c>
      <c r="J23">
        <f>COUNTIF(actu_infra!$B$6:$R$20,I23)</f>
        <v>0</v>
      </c>
      <c r="K23">
        <f>J23*S4/7*5</f>
        <v>0</v>
      </c>
      <c r="U23" t="s">
        <v>78</v>
      </c>
      <c r="V23">
        <f>COUNTIF(LT!$B$6:$R$18,calculs!U23)</f>
        <v>0</v>
      </c>
      <c r="W23">
        <f>V23*P4/6*5</f>
        <v>0</v>
      </c>
    </row>
    <row r="24" spans="1:23" x14ac:dyDescent="0.25">
      <c r="I24" s="50" t="s">
        <v>180</v>
      </c>
      <c r="J24">
        <f>COUNTIF(actu_infra!$B$6:$R$20,I24)</f>
        <v>0</v>
      </c>
      <c r="K24">
        <f>J24*S5/7*5</f>
        <v>0</v>
      </c>
      <c r="U24" t="s">
        <v>79</v>
      </c>
      <c r="V24">
        <f>COUNTIF(LT!$B$6:$R$18,calculs!U24)</f>
        <v>0</v>
      </c>
      <c r="W24">
        <f>V24*P5/6*5</f>
        <v>0</v>
      </c>
    </row>
    <row r="25" spans="1:23" x14ac:dyDescent="0.25">
      <c r="I25" s="50" t="s">
        <v>181</v>
      </c>
      <c r="J25">
        <f>COUNTIF(actu_infra!$B$6:$R$20,I25)</f>
        <v>0</v>
      </c>
      <c r="K25">
        <f>J25*S6/7*5</f>
        <v>0</v>
      </c>
      <c r="U25" t="s">
        <v>80</v>
      </c>
      <c r="V25">
        <f>COUNTIF(LT!$B$6:$R$18,calculs!U25)</f>
        <v>0</v>
      </c>
      <c r="W25">
        <f>V25*P6/6*5</f>
        <v>0</v>
      </c>
    </row>
    <row r="26" spans="1:23" x14ac:dyDescent="0.25">
      <c r="I26" s="50"/>
      <c r="U26" t="s">
        <v>184</v>
      </c>
      <c r="V26">
        <f>COUNTIF(LT!$B$6:$R$18,calculs!U26)</f>
        <v>0</v>
      </c>
      <c r="W26">
        <f>V26*V3/6*5</f>
        <v>0</v>
      </c>
    </row>
    <row r="27" spans="1:23" x14ac:dyDescent="0.25">
      <c r="I27" s="50"/>
      <c r="U27" t="s">
        <v>185</v>
      </c>
      <c r="V27">
        <f>COUNTIF(LT!$B$6:$R$18,calculs!U27)</f>
        <v>0</v>
      </c>
      <c r="W27">
        <f>V27*V4/6*5</f>
        <v>0</v>
      </c>
    </row>
    <row r="28" spans="1:23" x14ac:dyDescent="0.25">
      <c r="I28" s="50"/>
      <c r="U28" t="s">
        <v>186</v>
      </c>
      <c r="V28">
        <f>COUNTIF(LT!$B$6:$R$18,calculs!U28)</f>
        <v>0</v>
      </c>
      <c r="W28">
        <f>V28*V5/6*5</f>
        <v>0</v>
      </c>
    </row>
    <row r="29" spans="1:23" x14ac:dyDescent="0.25">
      <c r="I29" s="50"/>
      <c r="U29" t="s">
        <v>187</v>
      </c>
      <c r="V29">
        <f>COUNTIF(LT!$B$6:$R$18,calculs!U29)</f>
        <v>0</v>
      </c>
      <c r="W29">
        <f>V29*V6/6*5</f>
        <v>0</v>
      </c>
    </row>
    <row r="30" spans="1:23" x14ac:dyDescent="0.25">
      <c r="I30" s="50"/>
    </row>
    <row r="31" spans="1:23" s="31" customFormat="1" x14ac:dyDescent="0.25">
      <c r="A31" s="33"/>
      <c r="B31" s="33"/>
      <c r="C31" s="33" t="str">
        <f>C13</f>
        <v>Situation Générale</v>
      </c>
      <c r="D31" s="33"/>
      <c r="E31" s="33"/>
      <c r="F31" s="33"/>
      <c r="G31" s="33" t="str">
        <f>G13</f>
        <v>PPT initial</v>
      </c>
      <c r="H31" s="33"/>
      <c r="I31" s="33"/>
      <c r="J31" s="33"/>
      <c r="K31" s="33" t="str">
        <f>K13</f>
        <v>Actualisation infra-annuelle</v>
      </c>
      <c r="L31" s="33"/>
      <c r="M31" s="33"/>
      <c r="N31" s="33"/>
      <c r="O31" s="33" t="str">
        <f>O13</f>
        <v>Actualisation Recettes</v>
      </c>
      <c r="P31" s="33"/>
      <c r="Q31" s="33"/>
      <c r="R31" s="33"/>
      <c r="S31" s="33" t="str">
        <f>S13</f>
        <v>Actualisation Charges</v>
      </c>
      <c r="T31" s="33"/>
      <c r="U31" s="33"/>
      <c r="V31" s="33"/>
      <c r="W31" s="33" t="str">
        <f>W13</f>
        <v>Mobilisation Ligne(s) Trés.</v>
      </c>
    </row>
    <row r="32" spans="1:23" x14ac:dyDescent="0.25">
      <c r="A32" s="32" t="s">
        <v>84</v>
      </c>
      <c r="B32" s="32"/>
      <c r="C32" s="32">
        <f>SUM(C14:C25)</f>
        <v>0</v>
      </c>
      <c r="D32" s="32"/>
      <c r="E32" s="32"/>
      <c r="F32" s="32"/>
      <c r="G32" s="32">
        <f>SUM(G14:G25)</f>
        <v>0</v>
      </c>
      <c r="H32" s="32"/>
      <c r="I32" s="32"/>
      <c r="J32" s="32"/>
      <c r="K32" s="32">
        <f>SUM(K14:K25)</f>
        <v>0</v>
      </c>
      <c r="L32" s="32"/>
      <c r="M32" s="32"/>
      <c r="N32" s="32"/>
      <c r="O32" s="32">
        <f>SUM(O14:O25)</f>
        <v>0</v>
      </c>
      <c r="P32" s="32"/>
      <c r="Q32" s="32"/>
      <c r="R32" s="32"/>
      <c r="S32" s="32">
        <f>SUM(S14:S25)</f>
        <v>0</v>
      </c>
      <c r="T32" s="32"/>
      <c r="U32" s="32"/>
      <c r="V32" s="32"/>
      <c r="W32" s="32">
        <f>SUM(W14:W30)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FF0000"/>
  </sheetPr>
  <dimension ref="A1:C37"/>
  <sheetViews>
    <sheetView zoomScale="85" zoomScaleNormal="85" workbookViewId="0">
      <selection activeCell="A3" sqref="A3"/>
    </sheetView>
  </sheetViews>
  <sheetFormatPr baseColWidth="10" defaultRowHeight="15" x14ac:dyDescent="0.25"/>
  <cols>
    <col min="2" max="2" width="25.28515625" bestFit="1" customWidth="1"/>
  </cols>
  <sheetData>
    <row r="1" spans="1:1" x14ac:dyDescent="0.25">
      <c r="A1" s="11" t="s">
        <v>11</v>
      </c>
    </row>
    <row r="29" spans="2:3" x14ac:dyDescent="0.25">
      <c r="B29" s="35" t="s">
        <v>132</v>
      </c>
    </row>
    <row r="30" spans="2:3" x14ac:dyDescent="0.25">
      <c r="B30" s="34" t="s">
        <v>119</v>
      </c>
    </row>
    <row r="31" spans="2:3" x14ac:dyDescent="0.25">
      <c r="B31" s="34" t="str">
        <f>calculs!C31</f>
        <v>Situation Générale</v>
      </c>
      <c r="C31" s="48">
        <f>calculs!C32</f>
        <v>0</v>
      </c>
    </row>
    <row r="32" spans="2:3" x14ac:dyDescent="0.25">
      <c r="B32" s="34" t="str">
        <f>calculs!G31</f>
        <v>PPT initial</v>
      </c>
      <c r="C32" s="48">
        <f>calculs!G32</f>
        <v>0</v>
      </c>
    </row>
    <row r="33" spans="2:3" x14ac:dyDescent="0.25">
      <c r="B33" s="34" t="str">
        <f>calculs!K31</f>
        <v>Actualisation infra-annuelle</v>
      </c>
      <c r="C33" s="48">
        <f>calculs!K32</f>
        <v>0</v>
      </c>
    </row>
    <row r="34" spans="2:3" x14ac:dyDescent="0.25">
      <c r="B34" s="34" t="str">
        <f>calculs!O31</f>
        <v>Actualisation Recettes</v>
      </c>
      <c r="C34" s="48">
        <f>calculs!O32</f>
        <v>0</v>
      </c>
    </row>
    <row r="35" spans="2:3" x14ac:dyDescent="0.25">
      <c r="B35" s="34" t="str">
        <f>calculs!S31</f>
        <v>Actualisation Charges</v>
      </c>
      <c r="C35" s="48">
        <f>calculs!S32</f>
        <v>0</v>
      </c>
    </row>
    <row r="36" spans="2:3" x14ac:dyDescent="0.25">
      <c r="B36" s="34" t="str">
        <f>calculs!W31</f>
        <v>Mobilisation Ligne(s) Trés.</v>
      </c>
      <c r="C36" s="48">
        <f>calculs!W32</f>
        <v>0</v>
      </c>
    </row>
    <row r="37" spans="2:3" x14ac:dyDescent="0.25">
      <c r="B37" t="s">
        <v>146</v>
      </c>
    </row>
  </sheetData>
  <hyperlinks>
    <hyperlink ref="A1" location="Sommaire!A1" display="retour sommair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Sommaire</vt:lpstr>
      <vt:lpstr>intro</vt:lpstr>
      <vt:lpstr>ppt_initial</vt:lpstr>
      <vt:lpstr>actu_infra</vt:lpstr>
      <vt:lpstr>recettes</vt:lpstr>
      <vt:lpstr>charges</vt:lpstr>
      <vt:lpstr>LT</vt:lpstr>
      <vt:lpstr>calculs</vt:lpstr>
      <vt:lpstr>Synthèse_Methode</vt:lpstr>
      <vt:lpstr>leviers</vt:lpstr>
      <vt:lpstr>Synthèse_leviers</vt:lpstr>
      <vt:lpstr>calculs_leviers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2026-01-22T14:46:04Z</dcterms:modified>
</cp:coreProperties>
</file>